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Settings" sheetId="2" state="visible" r:id="rId4"/>
    <sheet name="Crop plan" sheetId="3" state="visible" r:id="rId5"/>
    <sheet name="Succession planner" sheetId="4" state="visible" r:id="rId6"/>
    <sheet name="Bed plan" sheetId="5" state="visible" r:id="rId7"/>
    <sheet name="Profit per bed" sheetId="6" state="visible" r:id="rId8"/>
    <sheet name="Seed order"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<sst xmlns="http://schemas.openxmlformats.org/spreadsheetml/2006/main" count="167" uniqueCount="128">
  <si>
    <t xml:space="preserve">BloomOS</t>
  </si>
  <si>
    <t xml:space="preserve">The cut flower crop planning spreadsheet</t>
  </si>
  <si>
    <t xml:space="preserve">Free from bloomos.app · share it with any grower who wants it</t>
  </si>
  <si>
    <t xml:space="preserve">How it works</t>
  </si>
  <si>
    <t xml:space="preserve">Five sheets, one season. Start on the Settings sheet (your frost dates and bed size), then plan on Crop plan. Succession planner lays out repeat sowings, Bed plan maps your ground, Profit per bed does the money maths, and Seed order writes the shopping list.</t>
  </si>
  <si>
    <t xml:space="preserve">The colour code</t>
  </si>
  <si>
    <t xml:space="preserve">BLUE text = your inputs, type over them. BLACK text = formulas, leave them alone. YELLOW cells = the important inputs to fill in first. Every sheet has one example row of realistic values so you can see the expected format; replace them with your own.</t>
  </si>
  <si>
    <t xml:space="preserve">The thinking</t>
  </si>
  <si>
    <t xml:space="preserve">The Profit per bed sheet follows the worked example in our article 'Flower farm profit per acre, and why per bed is the number that matters' at bloomos.app/blog/flower-farm-profit-per-acre. Every example number is an assumption you should argue with, not a promise.</t>
  </si>
  <si>
    <t xml:space="preserve">When it creaks</t>
  </si>
  <si>
    <t xml:space="preserve">This spreadsheet is the paper version of how BloomOS thinks: varieties, beds, successions, cuts, and what each bed earned. When you want it in your pocket in the field at 5am, even when the signal drops, that's what we built: bloomos.app</t>
  </si>
  <si>
    <t xml:space="preserve">Version</t>
  </si>
  <si>
    <t xml:space="preserve">1.0 · August 2026 · Free to use and share. Made by BloomOS Ltd, Devon, England · hello@bloomos.app</t>
  </si>
  <si>
    <t xml:space="preserve">Settings</t>
  </si>
  <si>
    <t xml:space="preserve">Fill in the yellow cells. Every date and plant count in the workbook flows from these.</t>
  </si>
  <si>
    <t xml:space="preserve">Setting</t>
  </si>
  <si>
    <t xml:space="preserve">Value</t>
  </si>
  <si>
    <t xml:space="preserve">Notes</t>
  </si>
  <si>
    <t xml:space="preserve">Last frost date (spring)</t>
  </si>
  <si>
    <t xml:space="preserve">Your local average last frost. UK South West is early May; adjust for your patch. Sowing dates count back from this.</t>
  </si>
  <si>
    <t xml:space="preserve">First frost date (autumn)</t>
  </si>
  <si>
    <t xml:space="preserve">Your average first autumn frost. The end of the season for tender crops.</t>
  </si>
  <si>
    <t xml:space="preserve">Currency symbol</t>
  </si>
  <si>
    <t xml:space="preserve">£</t>
  </si>
  <si>
    <t xml:space="preserve">Used for labels only; the maths doesn't care. Change to $ if you grow in dollars.</t>
  </si>
  <si>
    <t xml:space="preserve">Standard bed length (m)</t>
  </si>
  <si>
    <t xml:space="preserve">The classic market garden bed is 10m x 1.2m (about 30ft x 4ft). Plants-per-bed calculations use this length.</t>
  </si>
  <si>
    <t xml:space="preserve">Standard bed width (m)</t>
  </si>
  <si>
    <t xml:space="preserve">Width is for your bed plan records; row counts are set per crop.</t>
  </si>
  <si>
    <t xml:space="preserve">Crop plan</t>
  </si>
  <si>
    <t xml:space="preserve">One row per variety. Blue cells are yours; dates and totals calculate themselves. Example rows: replace with your own crops.</t>
  </si>
  <si>
    <t xml:space="preserve">Variety</t>
  </si>
  <si>
    <t xml:space="preserve">Type</t>
  </si>
  <si>
    <t xml:space="preserve">Bed</t>
  </si>
  <si>
    <t xml:space="preserve">Sow/plant: weeks vs last frost
(negative = before)</t>
  </si>
  <si>
    <t xml:space="preserve">Sow / plant date</t>
  </si>
  <si>
    <t xml:space="preserve">Days to first cut</t>
  </si>
  <si>
    <t xml:space="preserve">First cut date</t>
  </si>
  <si>
    <t xml:space="preserve">Cutting weeks</t>
  </si>
  <si>
    <t xml:space="preserve">Rows per bed</t>
  </si>
  <si>
    <t xml:space="preserve">Spacing in row (cm)</t>
  </si>
  <si>
    <t xml:space="preserve">Plants per bed</t>
  </si>
  <si>
    <t xml:space="preserve">Stems / plant / week</t>
  </si>
  <si>
    <t xml:space="preserve">Season stems (est.)</t>
  </si>
  <si>
    <t xml:space="preserve">Price per stem</t>
  </si>
  <si>
    <t xml:space="preserve">Season revenue (est.)</t>
  </si>
  <si>
    <t xml:space="preserve">Dahlia</t>
  </si>
  <si>
    <t xml:space="preserve">Tender tuber</t>
  </si>
  <si>
    <t xml:space="preserve">B1</t>
  </si>
  <si>
    <t xml:space="preserve">Cosmos</t>
  </si>
  <si>
    <t xml:space="preserve">Half-hardy</t>
  </si>
  <si>
    <t xml:space="preserve">B2</t>
  </si>
  <si>
    <t xml:space="preserve">Zinnia</t>
  </si>
  <si>
    <t xml:space="preserve">B3</t>
  </si>
  <si>
    <t xml:space="preserve">Sweet pea</t>
  </si>
  <si>
    <t xml:space="preserve">Hardy annual</t>
  </si>
  <si>
    <t xml:space="preserve">B4</t>
  </si>
  <si>
    <t xml:space="preserve">Ranunculus</t>
  </si>
  <si>
    <t xml:space="preserve">Corm</t>
  </si>
  <si>
    <t xml:space="preserve">T1</t>
  </si>
  <si>
    <t xml:space="preserve">Snapdragon</t>
  </si>
  <si>
    <t xml:space="preserve">B5</t>
  </si>
  <si>
    <t xml:space="preserve">Sunflower (single stem)</t>
  </si>
  <si>
    <t xml:space="preserve">Direct sow</t>
  </si>
  <si>
    <t xml:space="preserve">B6</t>
  </si>
  <si>
    <t xml:space="preserve">Stocks</t>
  </si>
  <si>
    <t xml:space="preserve">T2</t>
  </si>
  <si>
    <t xml:space="preserve">Ammi</t>
  </si>
  <si>
    <t xml:space="preserve">B7</t>
  </si>
  <si>
    <t xml:space="preserve">Larkspur</t>
  </si>
  <si>
    <t xml:space="preserve">B8</t>
  </si>
  <si>
    <t xml:space="preserve">Scabiosa</t>
  </si>
  <si>
    <t xml:space="preserve">B9</t>
  </si>
  <si>
    <t xml:space="preserve">Strawflower</t>
  </si>
  <si>
    <t xml:space="preserve">B10</t>
  </si>
  <si>
    <t xml:space="preserve">Totals</t>
  </si>
  <si>
    <t xml:space="preserve">Example values are honest ballparks for a 10m bed, not promises: spacing and stems-per-plant vary by variety and year. Prices are UK wholesale-ish; retail and wedding work run higher. Every number is yours to overwrite.</t>
  </si>
  <si>
    <t xml:space="preserve">Succession planner</t>
  </si>
  <si>
    <t xml:space="preserve">For crops you sow repeatedly. Enter the first sowing, the gap in days, and how many rounds; the dates lay themselves out.</t>
  </si>
  <si>
    <t xml:space="preserve">First sowing</t>
  </si>
  <si>
    <t xml:space="preserve">Gap (days)</t>
  </si>
  <si>
    <t xml:space="preserve">Rounds (max 8)</t>
  </si>
  <si>
    <t xml:space="preserve">Sowing 1</t>
  </si>
  <si>
    <t xml:space="preserve">Sowing 2</t>
  </si>
  <si>
    <t xml:space="preserve">Sowing 3</t>
  </si>
  <si>
    <t xml:space="preserve">Sowing 4</t>
  </si>
  <si>
    <t xml:space="preserve">Sowing 5</t>
  </si>
  <si>
    <t xml:space="preserve">Sowing 6</t>
  </si>
  <si>
    <t xml:space="preserve">Sowing 7</t>
  </si>
  <si>
    <t xml:space="preserve">Sowing 8</t>
  </si>
  <si>
    <t xml:space="preserve">Bed plan</t>
  </si>
  <si>
    <t xml:space="preserve">Your ground as a list. One row per bed; weeks occupied calculates itself.</t>
  </si>
  <si>
    <t xml:space="preserve">Where</t>
  </si>
  <si>
    <t xml:space="preserve">Length (m)</t>
  </si>
  <si>
    <t xml:space="preserve">Width (m)</t>
  </si>
  <si>
    <t xml:space="preserve">Area (m²)</t>
  </si>
  <si>
    <t xml:space="preserve">Crop this season</t>
  </si>
  <si>
    <t xml:space="preserve">Occupied from</t>
  </si>
  <si>
    <t xml:space="preserve">Occupied to</t>
  </si>
  <si>
    <t xml:space="preserve">Weeks occupied</t>
  </si>
  <si>
    <t xml:space="preserve">Field, north</t>
  </si>
  <si>
    <t xml:space="preserve">Tunnel</t>
  </si>
  <si>
    <t xml:space="preserve">Total beds / area</t>
  </si>
  <si>
    <t xml:space="preserve">Profit per bed</t>
  </si>
  <si>
    <t xml:space="preserve">The maths from bloomos.app/blog/flower-farm-profit-per-acre. Count the stems that leave each bed; this sheet does the rest.</t>
  </si>
  <si>
    <t xml:space="preserve">Crop</t>
  </si>
  <si>
    <t xml:space="preserve">Stems cut (your tally)</t>
  </si>
  <si>
    <t xml:space="preserve">Avg price per stem</t>
  </si>
  <si>
    <t xml:space="preserve">Revenue</t>
  </si>
  <si>
    <t xml:space="preserve">Direct costs (plants, seed, compost, supports)</t>
  </si>
  <si>
    <t xml:space="preserve">Contribution</t>
  </si>
  <si>
    <t xml:space="preserve">Contribution per bed-week</t>
  </si>
  <si>
    <t xml:space="preserve">Dahlia (yr 1)</t>
  </si>
  <si>
    <t xml:space="preserve">The two example rows are the worked example from the article (a 10m bed, UK trade prices, honest cutting averages). Labour is deliberately not in this sheet; it deserves its own. Stems cut per bed is the one number you must collect in the field: a notebook works, and BloomOS (bloomos.app) counts it from your cut log automatically.</t>
  </si>
  <si>
    <t xml:space="preserve">Seed order</t>
  </si>
  <si>
    <t xml:space="preserve">The shopping list. Plants wanted × a spare-plants buffer, divided into packets.</t>
  </si>
  <si>
    <t xml:space="preserve">Supplier</t>
  </si>
  <si>
    <t xml:space="preserve">Plants wanted</t>
  </si>
  <si>
    <t xml:space="preserve">Buffer (spares)</t>
  </si>
  <si>
    <t xml:space="preserve">Seeds needed</t>
  </si>
  <si>
    <t xml:space="preserve">Seeds per packet</t>
  </si>
  <si>
    <t xml:space="preserve">Packets to buy</t>
  </si>
  <si>
    <t xml:space="preserve">Price per packet</t>
  </si>
  <si>
    <t xml:space="preserve">Cost</t>
  </si>
  <si>
    <t xml:space="preserve">Chiltern</t>
  </si>
  <si>
    <t xml:space="preserve">Higgledy</t>
  </si>
  <si>
    <t xml:space="preserve">Owl's Acre</t>
  </si>
  <si>
    <t xml:space="preserve">Total</t>
  </si>
</sst>
</file>

<file path=xl/styles.xml><?xml version="1.0" encoding="utf-8"?>
<styleSheet xmlns="http://schemas.openxmlformats.org/spreadsheetml/2006/main">
  <numFmts count="5">
    <numFmt numFmtId="164" formatCode="General"/>
    <numFmt numFmtId="165" formatCode="dd\ mmm\ yy"/>
    <numFmt numFmtId="166" formatCode="General"/>
    <numFmt numFmtId="167" formatCode="#,##0.00"/>
    <numFmt numFmtId="168" formatCode="#,##0"/>
  </numFmts>
  <fonts count="14">
    <font>
      <sz val="11"/>
      <color theme="1"/>
      <name val="Calibri"/>
      <family val="2"/>
      <charset val="1"/>
    </font>
    <font>
      <sz val="10"/>
      <name val="Arial"/>
      <family val="0"/>
    </font>
    <font>
      <sz val="10"/>
      <name val="Arial"/>
      <family val="0"/>
    </font>
    <font>
      <sz val="10"/>
      <name val="Arial"/>
      <family val="0"/>
    </font>
    <font>
      <b val="true"/>
      <sz val="12"/>
      <color rgb="FF2D7A5F"/>
      <name val="Arial"/>
      <family val="0"/>
      <charset val="1"/>
    </font>
    <font>
      <b val="true"/>
      <sz val="16"/>
      <color rgb="FF142B1F"/>
      <name val="Arial"/>
      <family val="0"/>
      <charset val="1"/>
    </font>
    <font>
      <i val="true"/>
      <sz val="10"/>
      <color rgb="FF666666"/>
      <name val="Arial"/>
      <family val="0"/>
      <charset val="1"/>
    </font>
    <font>
      <b val="true"/>
      <sz val="11"/>
      <color rgb="FF2D7A5F"/>
      <name val="Arial"/>
      <family val="0"/>
      <charset val="1"/>
    </font>
    <font>
      <sz val="10"/>
      <color rgb="FF000000"/>
      <name val="Arial"/>
      <family val="0"/>
      <charset val="1"/>
    </font>
    <font>
      <b val="true"/>
      <sz val="10"/>
      <color rgb="FFFFFFFF"/>
      <name val="Arial"/>
      <family val="0"/>
      <charset val="1"/>
    </font>
    <font>
      <b val="true"/>
      <sz val="10"/>
      <name val="Arial"/>
      <family val="0"/>
      <charset val="1"/>
    </font>
    <font>
      <sz val="10"/>
      <color rgb="FF0000FF"/>
      <name val="Arial"/>
      <family val="0"/>
      <charset val="1"/>
    </font>
    <font>
      <sz val="9"/>
      <color rgb="FF666666"/>
      <name val="Arial"/>
      <family val="0"/>
      <charset val="1"/>
    </font>
    <font>
      <i val="true"/>
      <sz val="9"/>
      <color rgb="FF666666"/>
      <name val="Arial"/>
      <family val="0"/>
      <charset val="1"/>
    </font>
  </fonts>
  <fills count="5">
    <fill>
      <patternFill patternType="none"/>
    </fill>
    <fill>
      <patternFill patternType="gray125"/>
    </fill>
    <fill>
      <patternFill patternType="solid">
        <fgColor rgb="FF142B1F"/>
        <bgColor rgb="FF333333"/>
      </patternFill>
    </fill>
    <fill>
      <patternFill patternType="solid">
        <fgColor rgb="FFFFF3CD"/>
        <bgColor rgb="FFEEF4F0"/>
      </patternFill>
    </fill>
    <fill>
      <patternFill patternType="solid">
        <fgColor rgb="FFEEF4F0"/>
        <bgColor rgb="FFFFFFFF"/>
      </patternFill>
    </fill>
  </fills>
  <borders count="2">
    <border diagonalUp="false" diagonalDown="false">
      <left/>
      <right/>
      <top/>
      <bottom/>
      <diagonal/>
    </border>
    <border diagonalUp="false" diagonalDown="false">
      <left style="thin">
        <color rgb="FFC9D6CE"/>
      </left>
      <right style="thin">
        <color rgb="FFC9D6CE"/>
      </right>
      <top style="thin">
        <color rgb="FFC9D6CE"/>
      </top>
      <bottom style="thin">
        <color rgb="FFC9D6CE"/>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2"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1" fillId="3"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xf numFmtId="164" fontId="11" fillId="3" borderId="1"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6" fontId="8" fillId="0"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8" fontId="8" fillId="0" borderId="1" xfId="0" applyFont="true" applyBorder="true" applyAlignment="false" applyProtection="false">
      <alignment horizontal="general" vertical="bottom" textRotation="0" wrapText="false" indent="0" shrinkToFit="false"/>
      <protection locked="true" hidden="false"/>
    </xf>
    <xf numFmtId="164" fontId="11" fillId="4" borderId="1" xfId="0" applyFont="true" applyBorder="true" applyAlignment="false" applyProtection="false">
      <alignment horizontal="general" vertical="bottom" textRotation="0" wrapText="false" indent="0" shrinkToFit="false"/>
      <protection locked="true" hidden="false"/>
    </xf>
    <xf numFmtId="165" fontId="8" fillId="4" borderId="1" xfId="0" applyFont="true" applyBorder="true" applyAlignment="false" applyProtection="false">
      <alignment horizontal="general" vertical="bottom" textRotation="0" wrapText="false" indent="0" shrinkToFit="false"/>
      <protection locked="true" hidden="false"/>
    </xf>
    <xf numFmtId="166" fontId="8" fillId="4" borderId="1" xfId="0" applyFont="true" applyBorder="true" applyAlignment="false" applyProtection="false">
      <alignment horizontal="general" vertical="bottom" textRotation="0" wrapText="false" indent="0" shrinkToFit="false"/>
      <protection locked="true" hidden="false"/>
    </xf>
    <xf numFmtId="167" fontId="11" fillId="4" borderId="1" xfId="0" applyFont="true" applyBorder="true" applyAlignment="false" applyProtection="false">
      <alignment horizontal="general" vertical="bottom" textRotation="0" wrapText="false" indent="0" shrinkToFit="false"/>
      <protection locked="true" hidden="false"/>
    </xf>
    <xf numFmtId="168" fontId="8" fillId="4" borderId="1" xfId="0" applyFont="true" applyBorder="true" applyAlignment="false" applyProtection="false">
      <alignment horizontal="general" vertical="bottom" textRotation="0" wrapText="false" indent="0" shrinkToFit="false"/>
      <protection locked="true" hidden="false"/>
    </xf>
    <xf numFmtId="168" fontId="10"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8" fontId="11" fillId="0" borderId="1" xfId="0" applyFont="true" applyBorder="true" applyAlignment="false" applyProtection="false">
      <alignment horizontal="general" vertical="bottom" textRotation="0" wrapText="false" indent="0" shrinkToFit="false"/>
      <protection locked="true" hidden="false"/>
    </xf>
    <xf numFmtId="167" fontId="8" fillId="0" borderId="1" xfId="0" applyFont="true" applyBorder="tru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3CD"/>
      <rgbColor rgb="FFEEF4F0"/>
      <rgbColor rgb="FF660066"/>
      <rgbColor rgb="FFFF8080"/>
      <rgbColor rgb="FF0066CC"/>
      <rgbColor rgb="FFC9D6CE"/>
      <rgbColor rgb="FF000080"/>
      <rgbColor rgb="FFFF00FF"/>
      <rgbColor rgb="FFFFFF00"/>
      <rgbColor rgb="FF00FFFF"/>
      <rgbColor rgb="FF800080"/>
      <rgbColor rgb="FF800000"/>
      <rgbColor rgb="FF008080"/>
      <rgbColor rgb="FF0000FF"/>
      <rgbColor rgb="FF00CCFF"/>
      <rgbColor rgb="FFCCFFFF"/>
      <rgbColor rgb="FFCCFFCC"/>
      <rgbColor rgb="FFFFFF99"/>
      <rgbColor rgb="FF7EC1A9"/>
      <rgbColor rgb="FFFF99CC"/>
      <rgbColor rgb="FFCC99FF"/>
      <rgbColor rgb="FFFFCC99"/>
      <rgbColor rgb="FF3366FF"/>
      <rgbColor rgb="FF33CCCC"/>
      <rgbColor rgb="FF99CC00"/>
      <rgbColor rgb="FFFFCC00"/>
      <rgbColor rgb="FFE8A838"/>
      <rgbColor rgb="FFFF6600"/>
      <rgbColor rgb="FF666666"/>
      <rgbColor rgb="FF969696"/>
      <rgbColor rgb="FF003366"/>
      <rgbColor rgb="FF2D7A5F"/>
      <rgbColor rgb="FF142B1F"/>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D7A5F"/>
    <pageSetUpPr fitToPage="false"/>
  </sheetPr>
  <dimension ref="A1:C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4"/>
    <col collapsed="false" customWidth="true" hidden="false" outlineLevel="0" max="3" min="3" style="0" width="90"/>
  </cols>
  <sheetData>
    <row r="1" customFormat="false" ht="15" hidden="false" customHeight="false" outlineLevel="0" collapsed="false">
      <c r="A1" s="1" t="s">
        <v>0</v>
      </c>
    </row>
    <row r="2" customFormat="false" ht="19.7" hidden="false" customHeight="false" outlineLevel="0" collapsed="false">
      <c r="A2" s="2" t="s">
        <v>1</v>
      </c>
    </row>
    <row r="3" customFormat="false" ht="15" hidden="false" customHeight="false" outlineLevel="0" collapsed="false">
      <c r="A3" s="3" t="s">
        <v>2</v>
      </c>
    </row>
    <row r="6" customFormat="false" ht="42" hidden="false" customHeight="true" outlineLevel="0" collapsed="false">
      <c r="B6" s="4" t="s">
        <v>3</v>
      </c>
      <c r="C6" s="5" t="s">
        <v>4</v>
      </c>
    </row>
    <row r="8" customFormat="false" ht="42" hidden="false" customHeight="true" outlineLevel="0" collapsed="false">
      <c r="B8" s="4" t="s">
        <v>5</v>
      </c>
      <c r="C8" s="5" t="s">
        <v>6</v>
      </c>
    </row>
    <row r="10" customFormat="false" ht="55.5" hidden="false" customHeight="true" outlineLevel="0" collapsed="false">
      <c r="B10" s="4" t="s">
        <v>7</v>
      </c>
      <c r="C10" s="5" t="s">
        <v>8</v>
      </c>
    </row>
    <row r="12" customFormat="false" ht="42" hidden="false" customHeight="true" outlineLevel="0" collapsed="false">
      <c r="B12" s="4" t="s">
        <v>9</v>
      </c>
      <c r="C12" s="5" t="s">
        <v>10</v>
      </c>
    </row>
    <row r="14" customFormat="false" ht="27.75" hidden="false" customHeight="true" outlineLevel="0" collapsed="false">
      <c r="B14" s="4" t="s">
        <v>11</v>
      </c>
      <c r="C14" s="5"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D7A5F"/>
    <pageSetUpPr fitToPage="false"/>
  </sheetPr>
  <dimension ref="A1:C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3" min="3" style="0" width="66"/>
  </cols>
  <sheetData>
    <row r="1" customFormat="false" ht="15" hidden="false" customHeight="false" outlineLevel="0" collapsed="false">
      <c r="A1" s="1" t="s">
        <v>0</v>
      </c>
    </row>
    <row r="2" customFormat="false" ht="19.7" hidden="false" customHeight="false" outlineLevel="0" collapsed="false">
      <c r="A2" s="2" t="s">
        <v>13</v>
      </c>
    </row>
    <row r="3" customFormat="false" ht="15" hidden="false" customHeight="false" outlineLevel="0" collapsed="false">
      <c r="A3" s="3" t="s">
        <v>14</v>
      </c>
    </row>
    <row r="5" customFormat="false" ht="15" hidden="false" customHeight="false" outlineLevel="0" collapsed="false">
      <c r="A5" s="6" t="s">
        <v>15</v>
      </c>
      <c r="B5" s="6" t="s">
        <v>16</v>
      </c>
      <c r="C5" s="6" t="s">
        <v>17</v>
      </c>
    </row>
    <row r="6" customFormat="false" ht="25.5" hidden="false" customHeight="true" outlineLevel="0" collapsed="false">
      <c r="A6" s="7" t="s">
        <v>18</v>
      </c>
      <c r="B6" s="8" t="n">
        <v>46512</v>
      </c>
      <c r="C6" s="9" t="s">
        <v>19</v>
      </c>
    </row>
    <row r="7" customFormat="false" ht="25.5" hidden="false" customHeight="true" outlineLevel="0" collapsed="false">
      <c r="A7" s="7" t="s">
        <v>20</v>
      </c>
      <c r="B7" s="8" t="n">
        <v>46675</v>
      </c>
      <c r="C7" s="9" t="s">
        <v>21</v>
      </c>
    </row>
    <row r="8" customFormat="false" ht="25.5" hidden="false" customHeight="true" outlineLevel="0" collapsed="false">
      <c r="A8" s="7" t="s">
        <v>22</v>
      </c>
      <c r="B8" s="10" t="s">
        <v>23</v>
      </c>
      <c r="C8" s="9" t="s">
        <v>24</v>
      </c>
    </row>
    <row r="9" customFormat="false" ht="25.5" hidden="false" customHeight="true" outlineLevel="0" collapsed="false">
      <c r="A9" s="7" t="s">
        <v>25</v>
      </c>
      <c r="B9" s="10" t="n">
        <v>10</v>
      </c>
      <c r="C9" s="9" t="s">
        <v>26</v>
      </c>
    </row>
    <row r="10" customFormat="false" ht="25.5" hidden="false" customHeight="true" outlineLevel="0" collapsed="false">
      <c r="A10" s="7" t="s">
        <v>27</v>
      </c>
      <c r="B10" s="10" t="n">
        <v>1.2</v>
      </c>
      <c r="C10" s="9" t="s">
        <v>28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EC1A9"/>
    <pageSetUpPr fitToPage="false"/>
  </sheetPr>
  <dimension ref="A1:O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14"/>
    <col collapsed="false" customWidth="true" hidden="false" outlineLevel="0" max="3" min="3" style="0" width="8"/>
    <col collapsed="false" customWidth="true" hidden="false" outlineLevel="0" max="4" min="4" style="0" width="14"/>
    <col collapsed="false" customWidth="true" hidden="false" outlineLevel="0" max="5" min="5" style="0" width="12"/>
    <col collapsed="false" customWidth="true" hidden="false" outlineLevel="0" max="6" min="6" style="0" width="9"/>
    <col collapsed="false" customWidth="true" hidden="false" outlineLevel="0" max="7" min="7" style="0" width="12"/>
    <col collapsed="false" customWidth="true" hidden="false" outlineLevel="0" max="8" min="8" style="0" width="8"/>
    <col collapsed="false" customWidth="true" hidden="false" outlineLevel="0" max="9" min="9" style="0" width="7"/>
    <col collapsed="false" customWidth="true" hidden="false" outlineLevel="0" max="12" min="10" style="0" width="9"/>
    <col collapsed="false" customWidth="true" hidden="false" outlineLevel="0" max="13" min="13" style="0" width="11"/>
    <col collapsed="false" customWidth="true" hidden="false" outlineLevel="0" max="14" min="14" style="0" width="9"/>
    <col collapsed="false" customWidth="true" hidden="false" outlineLevel="0" max="15" min="15" style="0" width="12"/>
  </cols>
  <sheetData>
    <row r="1" customFormat="false" ht="15" hidden="false" customHeight="false" outlineLevel="0" collapsed="false">
      <c r="A1" s="1" t="s">
        <v>0</v>
      </c>
    </row>
    <row r="2" customFormat="false" ht="19.7" hidden="false" customHeight="false" outlineLevel="0" collapsed="false">
      <c r="A2" s="2" t="s">
        <v>29</v>
      </c>
    </row>
    <row r="3" customFormat="false" ht="15" hidden="false" customHeight="false" outlineLevel="0" collapsed="false">
      <c r="A3" s="3" t="s">
        <v>30</v>
      </c>
    </row>
    <row r="5" customFormat="false" ht="42" hidden="false" customHeight="true" outlineLevel="0" collapsed="false">
      <c r="A5" s="11" t="s">
        <v>31</v>
      </c>
      <c r="B5" s="11" t="s">
        <v>32</v>
      </c>
      <c r="C5" s="11" t="s">
        <v>33</v>
      </c>
      <c r="D5" s="11" t="s">
        <v>34</v>
      </c>
      <c r="E5" s="11" t="s">
        <v>35</v>
      </c>
      <c r="F5" s="11" t="s">
        <v>36</v>
      </c>
      <c r="G5" s="11" t="s">
        <v>37</v>
      </c>
      <c r="H5" s="11" t="s">
        <v>38</v>
      </c>
      <c r="I5" s="11" t="s">
        <v>39</v>
      </c>
      <c r="J5" s="11" t="s">
        <v>40</v>
      </c>
      <c r="K5" s="11" t="s">
        <v>41</v>
      </c>
      <c r="L5" s="11" t="s">
        <v>42</v>
      </c>
      <c r="M5" s="11" t="s">
        <v>43</v>
      </c>
      <c r="N5" s="11" t="s">
        <v>44</v>
      </c>
      <c r="O5" s="11" t="s">
        <v>45</v>
      </c>
    </row>
    <row r="6" customFormat="false" ht="15" hidden="false" customHeight="false" outlineLevel="0" collapsed="false">
      <c r="A6" s="12" t="s">
        <v>46</v>
      </c>
      <c r="B6" s="12" t="s">
        <v>47</v>
      </c>
      <c r="C6" s="12" t="s">
        <v>48</v>
      </c>
      <c r="D6" s="12" t="n">
        <v>0</v>
      </c>
      <c r="E6" s="13" t="n">
        <f aca="false">IF($D6="","",Settings!$B$6+$D6*7)</f>
        <v>46512</v>
      </c>
      <c r="F6" s="12" t="n">
        <v>80</v>
      </c>
      <c r="G6" s="13" t="n">
        <f aca="false">IF($E6="","",$E6+$F6)</f>
        <v>46592</v>
      </c>
      <c r="H6" s="12" t="n">
        <v>11</v>
      </c>
      <c r="I6" s="12" t="n">
        <v>3</v>
      </c>
      <c r="J6" s="12" t="n">
        <v>40</v>
      </c>
      <c r="K6" s="14" t="n">
        <f aca="false">IF($J6="","",$I6*ROUNDDOWN(Settings!$B$9*100/$J6,0))</f>
        <v>75</v>
      </c>
      <c r="L6" s="12" t="n">
        <v>1.5</v>
      </c>
      <c r="M6" s="14" t="n">
        <f aca="false">IF($K6="","",ROUND($K6*$L6*$H6,0))</f>
        <v>1238</v>
      </c>
      <c r="N6" s="15" t="n">
        <v>0.7</v>
      </c>
      <c r="O6" s="16" t="n">
        <f aca="false">IF($M6="","",ROUND($M6*$N6,0))</f>
        <v>867</v>
      </c>
    </row>
    <row r="7" customFormat="false" ht="15" hidden="false" customHeight="false" outlineLevel="0" collapsed="false">
      <c r="A7" s="17" t="s">
        <v>49</v>
      </c>
      <c r="B7" s="17" t="s">
        <v>50</v>
      </c>
      <c r="C7" s="17" t="s">
        <v>51</v>
      </c>
      <c r="D7" s="17" t="n">
        <v>-4</v>
      </c>
      <c r="E7" s="18" t="n">
        <f aca="false">IF($D7="","",Settings!$B$6+$D7*7)</f>
        <v>46484</v>
      </c>
      <c r="F7" s="17" t="n">
        <v>60</v>
      </c>
      <c r="G7" s="18" t="n">
        <f aca="false">IF($E7="","",$E7+$F7)</f>
        <v>46544</v>
      </c>
      <c r="H7" s="17" t="n">
        <v>14</v>
      </c>
      <c r="I7" s="17" t="n">
        <v>3</v>
      </c>
      <c r="J7" s="17" t="n">
        <v>30</v>
      </c>
      <c r="K7" s="19" t="n">
        <f aca="false">IF($J7="","",$I7*ROUNDDOWN(Settings!$B$9*100/$J7,0))</f>
        <v>99</v>
      </c>
      <c r="L7" s="17" t="n">
        <v>1.8</v>
      </c>
      <c r="M7" s="19" t="n">
        <f aca="false">IF($K7="","",ROUND($K7*$L7*$H7,0))</f>
        <v>2495</v>
      </c>
      <c r="N7" s="20" t="n">
        <v>0.35</v>
      </c>
      <c r="O7" s="21" t="n">
        <f aca="false">IF($M7="","",ROUND($M7*$N7,0))</f>
        <v>873</v>
      </c>
    </row>
    <row r="8" customFormat="false" ht="15" hidden="false" customHeight="false" outlineLevel="0" collapsed="false">
      <c r="A8" s="12" t="s">
        <v>52</v>
      </c>
      <c r="B8" s="12" t="s">
        <v>50</v>
      </c>
      <c r="C8" s="12" t="s">
        <v>53</v>
      </c>
      <c r="D8" s="12" t="n">
        <v>-3</v>
      </c>
      <c r="E8" s="13" t="n">
        <f aca="false">IF($D8="","",Settings!$B$6+$D8*7)</f>
        <v>46491</v>
      </c>
      <c r="F8" s="12" t="n">
        <v>60</v>
      </c>
      <c r="G8" s="13" t="n">
        <f aca="false">IF($E8="","",$E8+$F8)</f>
        <v>46551</v>
      </c>
      <c r="H8" s="12" t="n">
        <v>10</v>
      </c>
      <c r="I8" s="12" t="n">
        <v>3</v>
      </c>
      <c r="J8" s="12" t="n">
        <v>30</v>
      </c>
      <c r="K8" s="14" t="n">
        <f aca="false">IF($J8="","",$I8*ROUNDDOWN(Settings!$B$9*100/$J8,0))</f>
        <v>99</v>
      </c>
      <c r="L8" s="12" t="n">
        <v>1.5</v>
      </c>
      <c r="M8" s="14" t="n">
        <f aca="false">IF($K8="","",ROUND($K8*$L8*$H8,0))</f>
        <v>1485</v>
      </c>
      <c r="N8" s="15" t="n">
        <v>0.4</v>
      </c>
      <c r="O8" s="16" t="n">
        <f aca="false">IF($M8="","",ROUND($M8*$N8,0))</f>
        <v>594</v>
      </c>
    </row>
    <row r="9" customFormat="false" ht="15" hidden="false" customHeight="false" outlineLevel="0" collapsed="false">
      <c r="A9" s="17" t="s">
        <v>54</v>
      </c>
      <c r="B9" s="17" t="s">
        <v>55</v>
      </c>
      <c r="C9" s="17" t="s">
        <v>56</v>
      </c>
      <c r="D9" s="17" t="n">
        <v>-12</v>
      </c>
      <c r="E9" s="18" t="n">
        <f aca="false">IF($D9="","",Settings!$B$6+$D9*7)</f>
        <v>46428</v>
      </c>
      <c r="F9" s="17" t="n">
        <v>90</v>
      </c>
      <c r="G9" s="18" t="n">
        <f aca="false">IF($E9="","",$E9+$F9)</f>
        <v>46518</v>
      </c>
      <c r="H9" s="17" t="n">
        <v>8</v>
      </c>
      <c r="I9" s="17" t="n">
        <v>2</v>
      </c>
      <c r="J9" s="17" t="n">
        <v>20</v>
      </c>
      <c r="K9" s="19" t="n">
        <f aca="false">IF($J9="","",$I9*ROUNDDOWN(Settings!$B$9*100/$J9,0))</f>
        <v>100</v>
      </c>
      <c r="L9" s="17" t="n">
        <v>2</v>
      </c>
      <c r="M9" s="19" t="n">
        <f aca="false">IF($K9="","",ROUND($K9*$L9*$H9,0))</f>
        <v>1600</v>
      </c>
      <c r="N9" s="20" t="n">
        <v>0.45</v>
      </c>
      <c r="O9" s="21" t="n">
        <f aca="false">IF($M9="","",ROUND($M9*$N9,0))</f>
        <v>720</v>
      </c>
    </row>
    <row r="10" customFormat="false" ht="15" hidden="false" customHeight="false" outlineLevel="0" collapsed="false">
      <c r="A10" s="12" t="s">
        <v>57</v>
      </c>
      <c r="B10" s="12" t="s">
        <v>58</v>
      </c>
      <c r="C10" s="12" t="s">
        <v>59</v>
      </c>
      <c r="D10" s="12" t="n">
        <v>-8</v>
      </c>
      <c r="E10" s="13" t="n">
        <f aca="false">IF($D10="","",Settings!$B$6+$D10*7)</f>
        <v>46456</v>
      </c>
      <c r="F10" s="12" t="n">
        <v>70</v>
      </c>
      <c r="G10" s="13" t="n">
        <f aca="false">IF($E10="","",$E10+$F10)</f>
        <v>46526</v>
      </c>
      <c r="H10" s="12" t="n">
        <v>6</v>
      </c>
      <c r="I10" s="12" t="n">
        <v>4</v>
      </c>
      <c r="J10" s="12" t="n">
        <v>25</v>
      </c>
      <c r="K10" s="14" t="n">
        <f aca="false">IF($J10="","",$I10*ROUNDDOWN(Settings!$B$9*100/$J10,0))</f>
        <v>160</v>
      </c>
      <c r="L10" s="12" t="n">
        <v>1.2</v>
      </c>
      <c r="M10" s="14" t="n">
        <f aca="false">IF($K10="","",ROUND($K10*$L10*$H10,0))</f>
        <v>1152</v>
      </c>
      <c r="N10" s="15" t="n">
        <v>0.65</v>
      </c>
      <c r="O10" s="16" t="n">
        <f aca="false">IF($M10="","",ROUND($M10*$N10,0))</f>
        <v>749</v>
      </c>
    </row>
    <row r="11" customFormat="false" ht="15" hidden="false" customHeight="false" outlineLevel="0" collapsed="false">
      <c r="A11" s="17" t="s">
        <v>60</v>
      </c>
      <c r="B11" s="17" t="s">
        <v>50</v>
      </c>
      <c r="C11" s="17" t="s">
        <v>61</v>
      </c>
      <c r="D11" s="17" t="n">
        <v>-10</v>
      </c>
      <c r="E11" s="18" t="n">
        <f aca="false">IF($D11="","",Settings!$B$6+$D11*7)</f>
        <v>46442</v>
      </c>
      <c r="F11" s="17" t="n">
        <v>110</v>
      </c>
      <c r="G11" s="18" t="n">
        <f aca="false">IF($E11="","",$E11+$F11)</f>
        <v>46552</v>
      </c>
      <c r="H11" s="17" t="n">
        <v>10</v>
      </c>
      <c r="I11" s="17" t="n">
        <v>4</v>
      </c>
      <c r="J11" s="17" t="n">
        <v>23</v>
      </c>
      <c r="K11" s="19" t="n">
        <f aca="false">IF($J11="","",$I11*ROUNDDOWN(Settings!$B$9*100/$J11,0))</f>
        <v>172</v>
      </c>
      <c r="L11" s="17" t="n">
        <v>0.8</v>
      </c>
      <c r="M11" s="19" t="n">
        <f aca="false">IF($K11="","",ROUND($K11*$L11*$H11,0))</f>
        <v>1376</v>
      </c>
      <c r="N11" s="20" t="n">
        <v>0.5</v>
      </c>
      <c r="O11" s="21" t="n">
        <f aca="false">IF($M11="","",ROUND($M11*$N11,0))</f>
        <v>688</v>
      </c>
    </row>
    <row r="12" customFormat="false" ht="15" hidden="false" customHeight="false" outlineLevel="0" collapsed="false">
      <c r="A12" s="12" t="s">
        <v>62</v>
      </c>
      <c r="B12" s="12" t="s">
        <v>63</v>
      </c>
      <c r="C12" s="12" t="s">
        <v>64</v>
      </c>
      <c r="D12" s="12" t="n">
        <v>1</v>
      </c>
      <c r="E12" s="13" t="n">
        <f aca="false">IF($D12="","",Settings!$B$6+$D12*7)</f>
        <v>46519</v>
      </c>
      <c r="F12" s="12" t="n">
        <v>55</v>
      </c>
      <c r="G12" s="13" t="n">
        <f aca="false">IF($E12="","",$E12+$F12)</f>
        <v>46574</v>
      </c>
      <c r="H12" s="12" t="n">
        <v>1</v>
      </c>
      <c r="I12" s="12" t="n">
        <v>4</v>
      </c>
      <c r="J12" s="12" t="n">
        <v>15</v>
      </c>
      <c r="K12" s="14" t="n">
        <f aca="false">IF($J12="","",$I12*ROUNDDOWN(Settings!$B$9*100/$J12,0))</f>
        <v>264</v>
      </c>
      <c r="L12" s="12" t="n">
        <v>1</v>
      </c>
      <c r="M12" s="14" t="n">
        <f aca="false">IF($K12="","",ROUND($K12*$L12*$H12,0))</f>
        <v>264</v>
      </c>
      <c r="N12" s="15" t="n">
        <v>0.6</v>
      </c>
      <c r="O12" s="16" t="n">
        <f aca="false">IF($M12="","",ROUND($M12*$N12,0))</f>
        <v>158</v>
      </c>
    </row>
    <row r="13" customFormat="false" ht="15" hidden="false" customHeight="false" outlineLevel="0" collapsed="false">
      <c r="A13" s="17" t="s">
        <v>65</v>
      </c>
      <c r="B13" s="17" t="s">
        <v>50</v>
      </c>
      <c r="C13" s="17" t="s">
        <v>66</v>
      </c>
      <c r="D13" s="17" t="n">
        <v>-8</v>
      </c>
      <c r="E13" s="18" t="n">
        <f aca="false">IF($D13="","",Settings!$B$6+$D13*7)</f>
        <v>46456</v>
      </c>
      <c r="F13" s="17" t="n">
        <v>90</v>
      </c>
      <c r="G13" s="18" t="n">
        <f aca="false">IF($E13="","",$E13+$F13)</f>
        <v>46546</v>
      </c>
      <c r="H13" s="17" t="n">
        <v>3</v>
      </c>
      <c r="I13" s="17" t="n">
        <v>4</v>
      </c>
      <c r="J13" s="17" t="n">
        <v>20</v>
      </c>
      <c r="K13" s="19" t="n">
        <f aca="false">IF($J13="","",$I13*ROUNDDOWN(Settings!$B$9*100/$J13,0))</f>
        <v>200</v>
      </c>
      <c r="L13" s="17" t="n">
        <v>1</v>
      </c>
      <c r="M13" s="19" t="n">
        <f aca="false">IF($K13="","",ROUND($K13*$L13*$H13,0))</f>
        <v>600</v>
      </c>
      <c r="N13" s="20" t="n">
        <v>0.55</v>
      </c>
      <c r="O13" s="21" t="n">
        <f aca="false">IF($M13="","",ROUND($M13*$N13,0))</f>
        <v>330</v>
      </c>
    </row>
    <row r="14" customFormat="false" ht="15" hidden="false" customHeight="false" outlineLevel="0" collapsed="false">
      <c r="A14" s="12" t="s">
        <v>67</v>
      </c>
      <c r="B14" s="12" t="s">
        <v>55</v>
      </c>
      <c r="C14" s="12" t="s">
        <v>68</v>
      </c>
      <c r="D14" s="12" t="n">
        <v>-6</v>
      </c>
      <c r="E14" s="13" t="n">
        <f aca="false">IF($D14="","",Settings!$B$6+$D14*7)</f>
        <v>46470</v>
      </c>
      <c r="F14" s="12" t="n">
        <v>75</v>
      </c>
      <c r="G14" s="13" t="n">
        <f aca="false">IF($E14="","",$E14+$F14)</f>
        <v>46545</v>
      </c>
      <c r="H14" s="12" t="n">
        <v>6</v>
      </c>
      <c r="I14" s="12" t="n">
        <v>3</v>
      </c>
      <c r="J14" s="12" t="n">
        <v>30</v>
      </c>
      <c r="K14" s="14" t="n">
        <f aca="false">IF($J14="","",$I14*ROUNDDOWN(Settings!$B$9*100/$J14,0))</f>
        <v>99</v>
      </c>
      <c r="L14" s="12" t="n">
        <v>1.5</v>
      </c>
      <c r="M14" s="14" t="n">
        <f aca="false">IF($K14="","",ROUND($K14*$L14*$H14,0))</f>
        <v>891</v>
      </c>
      <c r="N14" s="15" t="n">
        <v>0.4</v>
      </c>
      <c r="O14" s="16" t="n">
        <f aca="false">IF($M14="","",ROUND($M14*$N14,0))</f>
        <v>356</v>
      </c>
    </row>
    <row r="15" customFormat="false" ht="15" hidden="false" customHeight="false" outlineLevel="0" collapsed="false">
      <c r="A15" s="17" t="s">
        <v>69</v>
      </c>
      <c r="B15" s="17" t="s">
        <v>55</v>
      </c>
      <c r="C15" s="17" t="s">
        <v>70</v>
      </c>
      <c r="D15" s="17" t="n">
        <v>-8</v>
      </c>
      <c r="E15" s="18" t="n">
        <f aca="false">IF($D15="","",Settings!$B$6+$D15*7)</f>
        <v>46456</v>
      </c>
      <c r="F15" s="17" t="n">
        <v>100</v>
      </c>
      <c r="G15" s="18" t="n">
        <f aca="false">IF($E15="","",$E15+$F15)</f>
        <v>46556</v>
      </c>
      <c r="H15" s="17" t="n">
        <v>5</v>
      </c>
      <c r="I15" s="17" t="n">
        <v>4</v>
      </c>
      <c r="J15" s="17" t="n">
        <v>23</v>
      </c>
      <c r="K15" s="19" t="n">
        <f aca="false">IF($J15="","",$I15*ROUNDDOWN(Settings!$B$9*100/$J15,0))</f>
        <v>172</v>
      </c>
      <c r="L15" s="17" t="n">
        <v>1</v>
      </c>
      <c r="M15" s="19" t="n">
        <f aca="false">IF($K15="","",ROUND($K15*$L15*$H15,0))</f>
        <v>860</v>
      </c>
      <c r="N15" s="20" t="n">
        <v>0.45</v>
      </c>
      <c r="O15" s="21" t="n">
        <f aca="false">IF($M15="","",ROUND($M15*$N15,0))</f>
        <v>387</v>
      </c>
    </row>
    <row r="16" customFormat="false" ht="15" hidden="false" customHeight="false" outlineLevel="0" collapsed="false">
      <c r="A16" s="12" t="s">
        <v>71</v>
      </c>
      <c r="B16" s="12" t="s">
        <v>55</v>
      </c>
      <c r="C16" s="12" t="s">
        <v>72</v>
      </c>
      <c r="D16" s="12" t="n">
        <v>-6</v>
      </c>
      <c r="E16" s="13" t="n">
        <f aca="false">IF($D16="","",Settings!$B$6+$D16*7)</f>
        <v>46470</v>
      </c>
      <c r="F16" s="12" t="n">
        <v>85</v>
      </c>
      <c r="G16" s="13" t="n">
        <f aca="false">IF($E16="","",$E16+$F16)</f>
        <v>46555</v>
      </c>
      <c r="H16" s="12" t="n">
        <v>12</v>
      </c>
      <c r="I16" s="12" t="n">
        <v>3</v>
      </c>
      <c r="J16" s="12" t="n">
        <v>30</v>
      </c>
      <c r="K16" s="14" t="n">
        <f aca="false">IF($J16="","",$I16*ROUNDDOWN(Settings!$B$9*100/$J16,0))</f>
        <v>99</v>
      </c>
      <c r="L16" s="12" t="n">
        <v>1.2</v>
      </c>
      <c r="M16" s="14" t="n">
        <f aca="false">IF($K16="","",ROUND($K16*$L16*$H16,0))</f>
        <v>1426</v>
      </c>
      <c r="N16" s="15" t="n">
        <v>0.45</v>
      </c>
      <c r="O16" s="16" t="n">
        <f aca="false">IF($M16="","",ROUND($M16*$N16,0))</f>
        <v>642</v>
      </c>
    </row>
    <row r="17" customFormat="false" ht="15" hidden="false" customHeight="false" outlineLevel="0" collapsed="false">
      <c r="A17" s="17" t="s">
        <v>73</v>
      </c>
      <c r="B17" s="17" t="s">
        <v>50</v>
      </c>
      <c r="C17" s="17" t="s">
        <v>74</v>
      </c>
      <c r="D17" s="17" t="n">
        <v>-4</v>
      </c>
      <c r="E17" s="18" t="n">
        <f aca="false">IF($D17="","",Settings!$B$6+$D17*7)</f>
        <v>46484</v>
      </c>
      <c r="F17" s="17" t="n">
        <v>75</v>
      </c>
      <c r="G17" s="18" t="n">
        <f aca="false">IF($E17="","",$E17+$F17)</f>
        <v>46559</v>
      </c>
      <c r="H17" s="17" t="n">
        <v>10</v>
      </c>
      <c r="I17" s="17" t="n">
        <v>3</v>
      </c>
      <c r="J17" s="17" t="n">
        <v>30</v>
      </c>
      <c r="K17" s="19" t="n">
        <f aca="false">IF($J17="","",$I17*ROUNDDOWN(Settings!$B$9*100/$J17,0))</f>
        <v>99</v>
      </c>
      <c r="L17" s="17" t="n">
        <v>1.3</v>
      </c>
      <c r="M17" s="19" t="n">
        <f aca="false">IF($K17="","",ROUND($K17*$L17*$H17,0))</f>
        <v>1287</v>
      </c>
      <c r="N17" s="20" t="n">
        <v>0.35</v>
      </c>
      <c r="O17" s="21" t="n">
        <f aca="false">IF($M17="","",ROUND($M17*$N17,0))</f>
        <v>450</v>
      </c>
    </row>
    <row r="18" customFormat="false" ht="15" hidden="false" customHeight="false" outlineLevel="0" collapsed="false">
      <c r="A18" s="12"/>
      <c r="B18" s="12"/>
      <c r="C18" s="12"/>
      <c r="D18" s="12"/>
      <c r="E18" s="13" t="str">
        <f aca="false">IF($D18="","",Settings!$B$6+$D18*7)</f>
        <v/>
      </c>
      <c r="F18" s="12"/>
      <c r="G18" s="13" t="str">
        <f aca="false">IF($E18="","",$E18+$F18)</f>
        <v/>
      </c>
      <c r="H18" s="12"/>
      <c r="I18" s="12"/>
      <c r="J18" s="12"/>
      <c r="K18" s="14" t="str">
        <f aca="false">IF($J18="","",$I18*ROUNDDOWN(Settings!$B$9*100/$J18,0))</f>
        <v/>
      </c>
      <c r="L18" s="12"/>
      <c r="M18" s="14" t="str">
        <f aca="false">IF($K18="","",ROUND($K18*$L18*$H18,0))</f>
        <v/>
      </c>
      <c r="N18" s="12"/>
      <c r="O18" s="14" t="str">
        <f aca="false">IF($M18="","",ROUND($M18*$N18,0))</f>
        <v/>
      </c>
    </row>
    <row r="19" customFormat="false" ht="15" hidden="false" customHeight="false" outlineLevel="0" collapsed="false">
      <c r="A19" s="12"/>
      <c r="B19" s="12"/>
      <c r="C19" s="12"/>
      <c r="D19" s="12"/>
      <c r="E19" s="13" t="str">
        <f aca="false">IF($D19="","",Settings!$B$6+$D19*7)</f>
        <v/>
      </c>
      <c r="F19" s="12"/>
      <c r="G19" s="13" t="str">
        <f aca="false">IF($E19="","",$E19+$F19)</f>
        <v/>
      </c>
      <c r="H19" s="12"/>
      <c r="I19" s="12"/>
      <c r="J19" s="12"/>
      <c r="K19" s="14" t="str">
        <f aca="false">IF($J19="","",$I19*ROUNDDOWN(Settings!$B$9*100/$J19,0))</f>
        <v/>
      </c>
      <c r="L19" s="12"/>
      <c r="M19" s="14" t="str">
        <f aca="false">IF($K19="","",ROUND($K19*$L19*$H19,0))</f>
        <v/>
      </c>
      <c r="N19" s="12"/>
      <c r="O19" s="14" t="str">
        <f aca="false">IF($M19="","",ROUND($M19*$N19,0))</f>
        <v/>
      </c>
    </row>
    <row r="20" customFormat="false" ht="15" hidden="false" customHeight="false" outlineLevel="0" collapsed="false">
      <c r="A20" s="12"/>
      <c r="B20" s="12"/>
      <c r="C20" s="12"/>
      <c r="D20" s="12"/>
      <c r="E20" s="13" t="str">
        <f aca="false">IF($D20="","",Settings!$B$6+$D20*7)</f>
        <v/>
      </c>
      <c r="F20" s="12"/>
      <c r="G20" s="13" t="str">
        <f aca="false">IF($E20="","",$E20+$F20)</f>
        <v/>
      </c>
      <c r="H20" s="12"/>
      <c r="I20" s="12"/>
      <c r="J20" s="12"/>
      <c r="K20" s="14" t="str">
        <f aca="false">IF($J20="","",$I20*ROUNDDOWN(Settings!$B$9*100/$J20,0))</f>
        <v/>
      </c>
      <c r="L20" s="12"/>
      <c r="M20" s="14" t="str">
        <f aca="false">IF($K20="","",ROUND($K20*$L20*$H20,0))</f>
        <v/>
      </c>
      <c r="N20" s="12"/>
      <c r="O20" s="14" t="str">
        <f aca="false">IF($M20="","",ROUND($M20*$N20,0))</f>
        <v/>
      </c>
    </row>
    <row r="21" customFormat="false" ht="15" hidden="false" customHeight="false" outlineLevel="0" collapsed="false">
      <c r="A21" s="12"/>
      <c r="B21" s="12"/>
      <c r="C21" s="12"/>
      <c r="D21" s="12"/>
      <c r="E21" s="13" t="str">
        <f aca="false">IF($D21="","",Settings!$B$6+$D21*7)</f>
        <v/>
      </c>
      <c r="F21" s="12"/>
      <c r="G21" s="13" t="str">
        <f aca="false">IF($E21="","",$E21+$F21)</f>
        <v/>
      </c>
      <c r="H21" s="12"/>
      <c r="I21" s="12"/>
      <c r="J21" s="12"/>
      <c r="K21" s="14" t="str">
        <f aca="false">IF($J21="","",$I21*ROUNDDOWN(Settings!$B$9*100/$J21,0))</f>
        <v/>
      </c>
      <c r="L21" s="12"/>
      <c r="M21" s="14" t="str">
        <f aca="false">IF($K21="","",ROUND($K21*$L21*$H21,0))</f>
        <v/>
      </c>
      <c r="N21" s="12"/>
      <c r="O21" s="14" t="str">
        <f aca="false">IF($M21="","",ROUND($M21*$N21,0))</f>
        <v/>
      </c>
    </row>
    <row r="22" customFormat="false" ht="15" hidden="false" customHeight="false" outlineLevel="0" collapsed="false">
      <c r="A22" s="12"/>
      <c r="B22" s="12"/>
      <c r="C22" s="12"/>
      <c r="D22" s="12"/>
      <c r="E22" s="13" t="str">
        <f aca="false">IF($D22="","",Settings!$B$6+$D22*7)</f>
        <v/>
      </c>
      <c r="F22" s="12"/>
      <c r="G22" s="13" t="str">
        <f aca="false">IF($E22="","",$E22+$F22)</f>
        <v/>
      </c>
      <c r="H22" s="12"/>
      <c r="I22" s="12"/>
      <c r="J22" s="12"/>
      <c r="K22" s="14" t="str">
        <f aca="false">IF($J22="","",$I22*ROUNDDOWN(Settings!$B$9*100/$J22,0))</f>
        <v/>
      </c>
      <c r="L22" s="12"/>
      <c r="M22" s="14" t="str">
        <f aca="false">IF($K22="","",ROUND($K22*$L22*$H22,0))</f>
        <v/>
      </c>
      <c r="N22" s="12"/>
      <c r="O22" s="14" t="str">
        <f aca="false">IF($M22="","",ROUND($M22*$N22,0))</f>
        <v/>
      </c>
    </row>
    <row r="23" customFormat="false" ht="15" hidden="false" customHeight="false" outlineLevel="0" collapsed="false">
      <c r="A23" s="12"/>
      <c r="B23" s="12"/>
      <c r="C23" s="12"/>
      <c r="D23" s="12"/>
      <c r="E23" s="13" t="str">
        <f aca="false">IF($D23="","",Settings!$B$6+$D23*7)</f>
        <v/>
      </c>
      <c r="F23" s="12"/>
      <c r="G23" s="13" t="str">
        <f aca="false">IF($E23="","",$E23+$F23)</f>
        <v/>
      </c>
      <c r="H23" s="12"/>
      <c r="I23" s="12"/>
      <c r="J23" s="12"/>
      <c r="K23" s="14" t="str">
        <f aca="false">IF($J23="","",$I23*ROUNDDOWN(Settings!$B$9*100/$J23,0))</f>
        <v/>
      </c>
      <c r="L23" s="12"/>
      <c r="M23" s="14" t="str">
        <f aca="false">IF($K23="","",ROUND($K23*$L23*$H23,0))</f>
        <v/>
      </c>
      <c r="N23" s="12"/>
      <c r="O23" s="14" t="str">
        <f aca="false">IF($M23="","",ROUND($M23*$N23,0))</f>
        <v/>
      </c>
    </row>
    <row r="24" customFormat="false" ht="15" hidden="false" customHeight="false" outlineLevel="0" collapsed="false">
      <c r="A24" s="12"/>
      <c r="B24" s="12"/>
      <c r="C24" s="12"/>
      <c r="D24" s="12"/>
      <c r="E24" s="13" t="str">
        <f aca="false">IF($D24="","",Settings!$B$6+$D24*7)</f>
        <v/>
      </c>
      <c r="F24" s="12"/>
      <c r="G24" s="13" t="str">
        <f aca="false">IF($E24="","",$E24+$F24)</f>
        <v/>
      </c>
      <c r="H24" s="12"/>
      <c r="I24" s="12"/>
      <c r="J24" s="12"/>
      <c r="K24" s="14" t="str">
        <f aca="false">IF($J24="","",$I24*ROUNDDOWN(Settings!$B$9*100/$J24,0))</f>
        <v/>
      </c>
      <c r="L24" s="12"/>
      <c r="M24" s="14" t="str">
        <f aca="false">IF($K24="","",ROUND($K24*$L24*$H24,0))</f>
        <v/>
      </c>
      <c r="N24" s="12"/>
      <c r="O24" s="14" t="str">
        <f aca="false">IF($M24="","",ROUND($M24*$N24,0))</f>
        <v/>
      </c>
    </row>
    <row r="25" customFormat="false" ht="15" hidden="false" customHeight="false" outlineLevel="0" collapsed="false">
      <c r="A25" s="12"/>
      <c r="B25" s="12"/>
      <c r="C25" s="12"/>
      <c r="D25" s="12"/>
      <c r="E25" s="13" t="str">
        <f aca="false">IF($D25="","",Settings!$B$6+$D25*7)</f>
        <v/>
      </c>
      <c r="F25" s="12"/>
      <c r="G25" s="13" t="str">
        <f aca="false">IF($E25="","",$E25+$F25)</f>
        <v/>
      </c>
      <c r="H25" s="12"/>
      <c r="I25" s="12"/>
      <c r="J25" s="12"/>
      <c r="K25" s="14" t="str">
        <f aca="false">IF($J25="","",$I25*ROUNDDOWN(Settings!$B$9*100/$J25,0))</f>
        <v/>
      </c>
      <c r="L25" s="12"/>
      <c r="M25" s="14" t="str">
        <f aca="false">IF($K25="","",ROUND($K25*$L25*$H25,0))</f>
        <v/>
      </c>
      <c r="N25" s="12"/>
      <c r="O25" s="14" t="str">
        <f aca="false">IF($M25="","",ROUND($M25*$N25,0))</f>
        <v/>
      </c>
    </row>
    <row r="26" customFormat="false" ht="15" hidden="false" customHeight="false" outlineLevel="0" collapsed="false">
      <c r="L26" s="7" t="s">
        <v>75</v>
      </c>
      <c r="M26" s="22" t="n">
        <f aca="false">SUM(M6:M25)</f>
        <v>14674</v>
      </c>
      <c r="O26" s="22" t="n">
        <f aca="false">SUM(O6:O25)</f>
        <v>6814</v>
      </c>
    </row>
    <row r="28" customFormat="false" ht="22.35" hidden="false" customHeight="true" outlineLevel="0" collapsed="false">
      <c r="A28" s="23" t="s">
        <v>76</v>
      </c>
      <c r="B28" s="23"/>
      <c r="C28" s="23"/>
      <c r="D28" s="23"/>
      <c r="E28" s="23"/>
      <c r="F28" s="23"/>
      <c r="G28" s="23"/>
      <c r="H28" s="23"/>
      <c r="I28" s="23"/>
      <c r="J28" s="23"/>
      <c r="K28" s="23"/>
      <c r="L28" s="23"/>
      <c r="M28" s="23"/>
      <c r="N28" s="23"/>
      <c r="O28" s="23"/>
    </row>
  </sheetData>
  <mergeCells count="1">
    <mergeCell ref="A28:O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EC1A9"/>
    <pageSetUpPr fitToPage="false"/>
  </sheetPr>
  <dimension ref="A1:L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12"/>
    <col collapsed="false" customWidth="true" hidden="false" outlineLevel="0" max="4" min="3" style="0" width="9"/>
    <col collapsed="false" customWidth="true" hidden="false" outlineLevel="0" max="12" min="5" style="0" width="11"/>
  </cols>
  <sheetData>
    <row r="1" customFormat="false" ht="15" hidden="false" customHeight="false" outlineLevel="0" collapsed="false">
      <c r="A1" s="1" t="s">
        <v>0</v>
      </c>
    </row>
    <row r="2" customFormat="false" ht="19.7" hidden="false" customHeight="false" outlineLevel="0" collapsed="false">
      <c r="A2" s="2" t="s">
        <v>77</v>
      </c>
    </row>
    <row r="3" customFormat="false" ht="15" hidden="false" customHeight="false" outlineLevel="0" collapsed="false">
      <c r="A3" s="3" t="s">
        <v>78</v>
      </c>
    </row>
    <row r="5" customFormat="false" ht="27.75" hidden="false" customHeight="true" outlineLevel="0" collapsed="false">
      <c r="A5" s="11" t="s">
        <v>31</v>
      </c>
      <c r="B5" s="11" t="s">
        <v>79</v>
      </c>
      <c r="C5" s="11" t="s">
        <v>80</v>
      </c>
      <c r="D5" s="11" t="s">
        <v>81</v>
      </c>
      <c r="E5" s="11" t="s">
        <v>82</v>
      </c>
      <c r="F5" s="11" t="s">
        <v>83</v>
      </c>
      <c r="G5" s="11" t="s">
        <v>84</v>
      </c>
      <c r="H5" s="11" t="s">
        <v>85</v>
      </c>
      <c r="I5" s="11" t="s">
        <v>86</v>
      </c>
      <c r="J5" s="11" t="s">
        <v>87</v>
      </c>
      <c r="K5" s="11" t="s">
        <v>88</v>
      </c>
      <c r="L5" s="11" t="s">
        <v>89</v>
      </c>
    </row>
    <row r="6" customFormat="false" ht="15" hidden="false" customHeight="false" outlineLevel="0" collapsed="false">
      <c r="A6" s="12" t="s">
        <v>49</v>
      </c>
      <c r="B6" s="24" t="n">
        <v>46484</v>
      </c>
      <c r="C6" s="12" t="n">
        <v>21</v>
      </c>
      <c r="D6" s="12" t="n">
        <v>3</v>
      </c>
      <c r="E6" s="13" t="n">
        <f aca="false">IF(AND($B6&lt;&gt;"",1&lt;=$D6),$B6+(1-1)*$C6,"")</f>
        <v>46484</v>
      </c>
      <c r="F6" s="13" t="n">
        <f aca="false">IF(AND($B6&lt;&gt;"",2&lt;=$D6),$B6+(2-1)*$C6,"")</f>
        <v>46505</v>
      </c>
      <c r="G6" s="13" t="n">
        <f aca="false">IF(AND($B6&lt;&gt;"",3&lt;=$D6),$B6+(3-1)*$C6,"")</f>
        <v>46526</v>
      </c>
      <c r="H6" s="13" t="str">
        <f aca="false">IF(AND($B6&lt;&gt;"",4&lt;=$D6),$B6+(4-1)*$C6,"")</f>
        <v/>
      </c>
      <c r="I6" s="13" t="str">
        <f aca="false">IF(AND($B6&lt;&gt;"",5&lt;=$D6),$B6+(5-1)*$C6,"")</f>
        <v/>
      </c>
      <c r="J6" s="13" t="str">
        <f aca="false">IF(AND($B6&lt;&gt;"",6&lt;=$D6),$B6+(6-1)*$C6,"")</f>
        <v/>
      </c>
      <c r="K6" s="13" t="str">
        <f aca="false">IF(AND($B6&lt;&gt;"",7&lt;=$D6),$B6+(7-1)*$C6,"")</f>
        <v/>
      </c>
      <c r="L6" s="13" t="str">
        <f aca="false">IF(AND($B6&lt;&gt;"",8&lt;=$D6),$B6+(8-1)*$C6,"")</f>
        <v/>
      </c>
    </row>
    <row r="7" customFormat="false" ht="15" hidden="false" customHeight="false" outlineLevel="0" collapsed="false">
      <c r="A7" s="12" t="s">
        <v>62</v>
      </c>
      <c r="B7" s="24" t="n">
        <v>46519</v>
      </c>
      <c r="C7" s="12" t="n">
        <v>14</v>
      </c>
      <c r="D7" s="12" t="n">
        <v>6</v>
      </c>
      <c r="E7" s="13" t="n">
        <f aca="false">IF(AND($B7&lt;&gt;"",1&lt;=$D7),$B7+(1-1)*$C7,"")</f>
        <v>46519</v>
      </c>
      <c r="F7" s="13" t="n">
        <f aca="false">IF(AND($B7&lt;&gt;"",2&lt;=$D7),$B7+(2-1)*$C7,"")</f>
        <v>46533</v>
      </c>
      <c r="G7" s="13" t="n">
        <f aca="false">IF(AND($B7&lt;&gt;"",3&lt;=$D7),$B7+(3-1)*$C7,"")</f>
        <v>46547</v>
      </c>
      <c r="H7" s="13" t="n">
        <f aca="false">IF(AND($B7&lt;&gt;"",4&lt;=$D7),$B7+(4-1)*$C7,"")</f>
        <v>46561</v>
      </c>
      <c r="I7" s="13" t="n">
        <f aca="false">IF(AND($B7&lt;&gt;"",5&lt;=$D7),$B7+(5-1)*$C7,"")</f>
        <v>46575</v>
      </c>
      <c r="J7" s="13" t="n">
        <f aca="false">IF(AND($B7&lt;&gt;"",6&lt;=$D7),$B7+(6-1)*$C7,"")</f>
        <v>46589</v>
      </c>
      <c r="K7" s="13" t="str">
        <f aca="false">IF(AND($B7&lt;&gt;"",7&lt;=$D7),$B7+(7-1)*$C7,"")</f>
        <v/>
      </c>
      <c r="L7" s="13" t="str">
        <f aca="false">IF(AND($B7&lt;&gt;"",8&lt;=$D7),$B7+(8-1)*$C7,"")</f>
        <v/>
      </c>
    </row>
    <row r="8" customFormat="false" ht="15" hidden="false" customHeight="false" outlineLevel="0" collapsed="false">
      <c r="A8" s="12" t="s">
        <v>52</v>
      </c>
      <c r="B8" s="24" t="n">
        <v>46491</v>
      </c>
      <c r="C8" s="12" t="n">
        <v>21</v>
      </c>
      <c r="D8" s="12" t="n">
        <v>3</v>
      </c>
      <c r="E8" s="13" t="n">
        <f aca="false">IF(AND($B8&lt;&gt;"",1&lt;=$D8),$B8+(1-1)*$C8,"")</f>
        <v>46491</v>
      </c>
      <c r="F8" s="13" t="n">
        <f aca="false">IF(AND($B8&lt;&gt;"",2&lt;=$D8),$B8+(2-1)*$C8,"")</f>
        <v>46512</v>
      </c>
      <c r="G8" s="13" t="n">
        <f aca="false">IF(AND($B8&lt;&gt;"",3&lt;=$D8),$B8+(3-1)*$C8,"")</f>
        <v>46533</v>
      </c>
      <c r="H8" s="13" t="str">
        <f aca="false">IF(AND($B8&lt;&gt;"",4&lt;=$D8),$B8+(4-1)*$C8,"")</f>
        <v/>
      </c>
      <c r="I8" s="13" t="str">
        <f aca="false">IF(AND($B8&lt;&gt;"",5&lt;=$D8),$B8+(5-1)*$C8,"")</f>
        <v/>
      </c>
      <c r="J8" s="13" t="str">
        <f aca="false">IF(AND($B8&lt;&gt;"",6&lt;=$D8),$B8+(6-1)*$C8,"")</f>
        <v/>
      </c>
      <c r="K8" s="13" t="str">
        <f aca="false">IF(AND($B8&lt;&gt;"",7&lt;=$D8),$B8+(7-1)*$C8,"")</f>
        <v/>
      </c>
      <c r="L8" s="13" t="str">
        <f aca="false">IF(AND($B8&lt;&gt;"",8&lt;=$D8),$B8+(8-1)*$C8,"")</f>
        <v/>
      </c>
    </row>
    <row r="9" customFormat="false" ht="15" hidden="false" customHeight="false" outlineLevel="0" collapsed="false">
      <c r="A9" s="12" t="s">
        <v>67</v>
      </c>
      <c r="B9" s="24" t="n">
        <v>46470</v>
      </c>
      <c r="C9" s="12" t="n">
        <v>28</v>
      </c>
      <c r="D9" s="12" t="n">
        <v>3</v>
      </c>
      <c r="E9" s="13" t="n">
        <f aca="false">IF(AND($B9&lt;&gt;"",1&lt;=$D9),$B9+(1-1)*$C9,"")</f>
        <v>46470</v>
      </c>
      <c r="F9" s="13" t="n">
        <f aca="false">IF(AND($B9&lt;&gt;"",2&lt;=$D9),$B9+(2-1)*$C9,"")</f>
        <v>46498</v>
      </c>
      <c r="G9" s="13" t="n">
        <f aca="false">IF(AND($B9&lt;&gt;"",3&lt;=$D9),$B9+(3-1)*$C9,"")</f>
        <v>46526</v>
      </c>
      <c r="H9" s="13" t="str">
        <f aca="false">IF(AND($B9&lt;&gt;"",4&lt;=$D9),$B9+(4-1)*$C9,"")</f>
        <v/>
      </c>
      <c r="I9" s="13" t="str">
        <f aca="false">IF(AND($B9&lt;&gt;"",5&lt;=$D9),$B9+(5-1)*$C9,"")</f>
        <v/>
      </c>
      <c r="J9" s="13" t="str">
        <f aca="false">IF(AND($B9&lt;&gt;"",6&lt;=$D9),$B9+(6-1)*$C9,"")</f>
        <v/>
      </c>
      <c r="K9" s="13" t="str">
        <f aca="false">IF(AND($B9&lt;&gt;"",7&lt;=$D9),$B9+(7-1)*$C9,"")</f>
        <v/>
      </c>
      <c r="L9" s="13" t="str">
        <f aca="false">IF(AND($B9&lt;&gt;"",8&lt;=$D9),$B9+(8-1)*$C9,"")</f>
        <v/>
      </c>
    </row>
    <row r="10" customFormat="false" ht="15" hidden="false" customHeight="false" outlineLevel="0" collapsed="false">
      <c r="A10" s="12" t="s">
        <v>65</v>
      </c>
      <c r="B10" s="24" t="n">
        <v>46456</v>
      </c>
      <c r="C10" s="12" t="n">
        <v>21</v>
      </c>
      <c r="D10" s="12" t="n">
        <v>4</v>
      </c>
      <c r="E10" s="13" t="n">
        <f aca="false">IF(AND($B10&lt;&gt;"",1&lt;=$D10),$B10+(1-1)*$C10,"")</f>
        <v>46456</v>
      </c>
      <c r="F10" s="13" t="n">
        <f aca="false">IF(AND($B10&lt;&gt;"",2&lt;=$D10),$B10+(2-1)*$C10,"")</f>
        <v>46477</v>
      </c>
      <c r="G10" s="13" t="n">
        <f aca="false">IF(AND($B10&lt;&gt;"",3&lt;=$D10),$B10+(3-1)*$C10,"")</f>
        <v>46498</v>
      </c>
      <c r="H10" s="13" t="n">
        <f aca="false">IF(AND($B10&lt;&gt;"",4&lt;=$D10),$B10+(4-1)*$C10,"")</f>
        <v>46519</v>
      </c>
      <c r="I10" s="13" t="str">
        <f aca="false">IF(AND($B10&lt;&gt;"",5&lt;=$D10),$B10+(5-1)*$C10,"")</f>
        <v/>
      </c>
      <c r="J10" s="13" t="str">
        <f aca="false">IF(AND($B10&lt;&gt;"",6&lt;=$D10),$B10+(6-1)*$C10,"")</f>
        <v/>
      </c>
      <c r="K10" s="13" t="str">
        <f aca="false">IF(AND($B10&lt;&gt;"",7&lt;=$D10),$B10+(7-1)*$C10,"")</f>
        <v/>
      </c>
      <c r="L10" s="13" t="str">
        <f aca="false">IF(AND($B10&lt;&gt;"",8&lt;=$D10),$B10+(8-1)*$C10,"")</f>
        <v/>
      </c>
    </row>
    <row r="11" customFormat="false" ht="15" hidden="false" customHeight="false" outlineLevel="0" collapsed="false">
      <c r="A11" s="12" t="s">
        <v>54</v>
      </c>
      <c r="B11" s="24" t="n">
        <v>46428</v>
      </c>
      <c r="C11" s="12" t="n">
        <v>28</v>
      </c>
      <c r="D11" s="12" t="n">
        <v>2</v>
      </c>
      <c r="E11" s="13" t="n">
        <f aca="false">IF(AND($B11&lt;&gt;"",1&lt;=$D11),$B11+(1-1)*$C11,"")</f>
        <v>46428</v>
      </c>
      <c r="F11" s="13" t="n">
        <f aca="false">IF(AND($B11&lt;&gt;"",2&lt;=$D11),$B11+(2-1)*$C11,"")</f>
        <v>46456</v>
      </c>
      <c r="G11" s="13" t="str">
        <f aca="false">IF(AND($B11&lt;&gt;"",3&lt;=$D11),$B11+(3-1)*$C11,"")</f>
        <v/>
      </c>
      <c r="H11" s="13" t="str">
        <f aca="false">IF(AND($B11&lt;&gt;"",4&lt;=$D11),$B11+(4-1)*$C11,"")</f>
        <v/>
      </c>
      <c r="I11" s="13" t="str">
        <f aca="false">IF(AND($B11&lt;&gt;"",5&lt;=$D11),$B11+(5-1)*$C11,"")</f>
        <v/>
      </c>
      <c r="J11" s="13" t="str">
        <f aca="false">IF(AND($B11&lt;&gt;"",6&lt;=$D11),$B11+(6-1)*$C11,"")</f>
        <v/>
      </c>
      <c r="K11" s="13" t="str">
        <f aca="false">IF(AND($B11&lt;&gt;"",7&lt;=$D11),$B11+(7-1)*$C11,"")</f>
        <v/>
      </c>
      <c r="L11" s="13" t="str">
        <f aca="false">IF(AND($B11&lt;&gt;"",8&lt;=$D11),$B11+(8-1)*$C11,"")</f>
        <v/>
      </c>
    </row>
    <row r="12" customFormat="false" ht="15" hidden="false" customHeight="false" outlineLevel="0" collapsed="false">
      <c r="A12" s="12"/>
      <c r="B12" s="24"/>
      <c r="C12" s="12"/>
      <c r="D12" s="12"/>
      <c r="E12" s="13" t="str">
        <f aca="false">IF(AND($B12&lt;&gt;"",1&lt;=$D12),$B12+(1-1)*$C12,"")</f>
        <v/>
      </c>
      <c r="F12" s="13" t="str">
        <f aca="false">IF(AND($B12&lt;&gt;"",2&lt;=$D12),$B12+(2-1)*$C12,"")</f>
        <v/>
      </c>
      <c r="G12" s="13" t="str">
        <f aca="false">IF(AND($B12&lt;&gt;"",3&lt;=$D12),$B12+(3-1)*$C12,"")</f>
        <v/>
      </c>
      <c r="H12" s="13" t="str">
        <f aca="false">IF(AND($B12&lt;&gt;"",4&lt;=$D12),$B12+(4-1)*$C12,"")</f>
        <v/>
      </c>
      <c r="I12" s="13" t="str">
        <f aca="false">IF(AND($B12&lt;&gt;"",5&lt;=$D12),$B12+(5-1)*$C12,"")</f>
        <v/>
      </c>
      <c r="J12" s="13" t="str">
        <f aca="false">IF(AND($B12&lt;&gt;"",6&lt;=$D12),$B12+(6-1)*$C12,"")</f>
        <v/>
      </c>
      <c r="K12" s="13" t="str">
        <f aca="false">IF(AND($B12&lt;&gt;"",7&lt;=$D12),$B12+(7-1)*$C12,"")</f>
        <v/>
      </c>
      <c r="L12" s="13" t="str">
        <f aca="false">IF(AND($B12&lt;&gt;"",8&lt;=$D12),$B12+(8-1)*$C12,"")</f>
        <v/>
      </c>
    </row>
    <row r="13" customFormat="false" ht="15" hidden="false" customHeight="false" outlineLevel="0" collapsed="false">
      <c r="A13" s="12"/>
      <c r="B13" s="24"/>
      <c r="C13" s="12"/>
      <c r="D13" s="12"/>
      <c r="E13" s="13" t="str">
        <f aca="false">IF(AND($B13&lt;&gt;"",1&lt;=$D13),$B13+(1-1)*$C13,"")</f>
        <v/>
      </c>
      <c r="F13" s="13" t="str">
        <f aca="false">IF(AND($B13&lt;&gt;"",2&lt;=$D13),$B13+(2-1)*$C13,"")</f>
        <v/>
      </c>
      <c r="G13" s="13" t="str">
        <f aca="false">IF(AND($B13&lt;&gt;"",3&lt;=$D13),$B13+(3-1)*$C13,"")</f>
        <v/>
      </c>
      <c r="H13" s="13" t="str">
        <f aca="false">IF(AND($B13&lt;&gt;"",4&lt;=$D13),$B13+(4-1)*$C13,"")</f>
        <v/>
      </c>
      <c r="I13" s="13" t="str">
        <f aca="false">IF(AND($B13&lt;&gt;"",5&lt;=$D13),$B13+(5-1)*$C13,"")</f>
        <v/>
      </c>
      <c r="J13" s="13" t="str">
        <f aca="false">IF(AND($B13&lt;&gt;"",6&lt;=$D13),$B13+(6-1)*$C13,"")</f>
        <v/>
      </c>
      <c r="K13" s="13" t="str">
        <f aca="false">IF(AND($B13&lt;&gt;"",7&lt;=$D13),$B13+(7-1)*$C13,"")</f>
        <v/>
      </c>
      <c r="L13" s="13" t="str">
        <f aca="false">IF(AND($B13&lt;&gt;"",8&lt;=$D13),$B13+(8-1)*$C13,"")</f>
        <v/>
      </c>
    </row>
    <row r="14" customFormat="false" ht="15" hidden="false" customHeight="false" outlineLevel="0" collapsed="false">
      <c r="A14" s="12"/>
      <c r="B14" s="24"/>
      <c r="C14" s="12"/>
      <c r="D14" s="12"/>
      <c r="E14" s="13" t="str">
        <f aca="false">IF(AND($B14&lt;&gt;"",1&lt;=$D14),$B14+(1-1)*$C14,"")</f>
        <v/>
      </c>
      <c r="F14" s="13" t="str">
        <f aca="false">IF(AND($B14&lt;&gt;"",2&lt;=$D14),$B14+(2-1)*$C14,"")</f>
        <v/>
      </c>
      <c r="G14" s="13" t="str">
        <f aca="false">IF(AND($B14&lt;&gt;"",3&lt;=$D14),$B14+(3-1)*$C14,"")</f>
        <v/>
      </c>
      <c r="H14" s="13" t="str">
        <f aca="false">IF(AND($B14&lt;&gt;"",4&lt;=$D14),$B14+(4-1)*$C14,"")</f>
        <v/>
      </c>
      <c r="I14" s="13" t="str">
        <f aca="false">IF(AND($B14&lt;&gt;"",5&lt;=$D14),$B14+(5-1)*$C14,"")</f>
        <v/>
      </c>
      <c r="J14" s="13" t="str">
        <f aca="false">IF(AND($B14&lt;&gt;"",6&lt;=$D14),$B14+(6-1)*$C14,"")</f>
        <v/>
      </c>
      <c r="K14" s="13" t="str">
        <f aca="false">IF(AND($B14&lt;&gt;"",7&lt;=$D14),$B14+(7-1)*$C14,"")</f>
        <v/>
      </c>
      <c r="L14" s="13" t="str">
        <f aca="false">IF(AND($B14&lt;&gt;"",8&lt;=$D14),$B14+(8-1)*$C14,"")</f>
        <v/>
      </c>
    </row>
    <row r="15" customFormat="false" ht="15" hidden="false" customHeight="false" outlineLevel="0" collapsed="false">
      <c r="A15" s="12"/>
      <c r="B15" s="24"/>
      <c r="C15" s="12"/>
      <c r="D15" s="12"/>
      <c r="E15" s="13" t="str">
        <f aca="false">IF(AND($B15&lt;&gt;"",1&lt;=$D15),$B15+(1-1)*$C15,"")</f>
        <v/>
      </c>
      <c r="F15" s="13" t="str">
        <f aca="false">IF(AND($B15&lt;&gt;"",2&lt;=$D15),$B15+(2-1)*$C15,"")</f>
        <v/>
      </c>
      <c r="G15" s="13" t="str">
        <f aca="false">IF(AND($B15&lt;&gt;"",3&lt;=$D15),$B15+(3-1)*$C15,"")</f>
        <v/>
      </c>
      <c r="H15" s="13" t="str">
        <f aca="false">IF(AND($B15&lt;&gt;"",4&lt;=$D15),$B15+(4-1)*$C15,"")</f>
        <v/>
      </c>
      <c r="I15" s="13" t="str">
        <f aca="false">IF(AND($B15&lt;&gt;"",5&lt;=$D15),$B15+(5-1)*$C15,"")</f>
        <v/>
      </c>
      <c r="J15" s="13" t="str">
        <f aca="false">IF(AND($B15&lt;&gt;"",6&lt;=$D15),$B15+(6-1)*$C15,"")</f>
        <v/>
      </c>
      <c r="K15" s="13" t="str">
        <f aca="false">IF(AND($B15&lt;&gt;"",7&lt;=$D15),$B15+(7-1)*$C15,"")</f>
        <v/>
      </c>
      <c r="L15" s="13" t="str">
        <f aca="false">IF(AND($B15&lt;&gt;"",8&lt;=$D15),$B15+(8-1)*$C15,"")</f>
        <v/>
      </c>
    </row>
    <row r="16" customFormat="false" ht="15" hidden="false" customHeight="false" outlineLevel="0" collapsed="false">
      <c r="A16" s="12"/>
      <c r="B16" s="24"/>
      <c r="C16" s="12"/>
      <c r="D16" s="12"/>
      <c r="E16" s="13" t="str">
        <f aca="false">IF(AND($B16&lt;&gt;"",1&lt;=$D16),$B16+(1-1)*$C16,"")</f>
        <v/>
      </c>
      <c r="F16" s="13" t="str">
        <f aca="false">IF(AND($B16&lt;&gt;"",2&lt;=$D16),$B16+(2-1)*$C16,"")</f>
        <v/>
      </c>
      <c r="G16" s="13" t="str">
        <f aca="false">IF(AND($B16&lt;&gt;"",3&lt;=$D16),$B16+(3-1)*$C16,"")</f>
        <v/>
      </c>
      <c r="H16" s="13" t="str">
        <f aca="false">IF(AND($B16&lt;&gt;"",4&lt;=$D16),$B16+(4-1)*$C16,"")</f>
        <v/>
      </c>
      <c r="I16" s="13" t="str">
        <f aca="false">IF(AND($B16&lt;&gt;"",5&lt;=$D16),$B16+(5-1)*$C16,"")</f>
        <v/>
      </c>
      <c r="J16" s="13" t="str">
        <f aca="false">IF(AND($B16&lt;&gt;"",6&lt;=$D16),$B16+(6-1)*$C16,"")</f>
        <v/>
      </c>
      <c r="K16" s="13" t="str">
        <f aca="false">IF(AND($B16&lt;&gt;"",7&lt;=$D16),$B16+(7-1)*$C16,"")</f>
        <v/>
      </c>
      <c r="L16" s="13" t="str">
        <f aca="false">IF(AND($B16&lt;&gt;"",8&lt;=$D16),$B16+(8-1)*$C16,"")</f>
        <v/>
      </c>
    </row>
    <row r="17" customFormat="false" ht="15" hidden="false" customHeight="false" outlineLevel="0" collapsed="false">
      <c r="A17" s="12"/>
      <c r="B17" s="24"/>
      <c r="C17" s="12"/>
      <c r="D17" s="12"/>
      <c r="E17" s="13" t="str">
        <f aca="false">IF(AND($B17&lt;&gt;"",1&lt;=$D17),$B17+(1-1)*$C17,"")</f>
        <v/>
      </c>
      <c r="F17" s="13" t="str">
        <f aca="false">IF(AND($B17&lt;&gt;"",2&lt;=$D17),$B17+(2-1)*$C17,"")</f>
        <v/>
      </c>
      <c r="G17" s="13" t="str">
        <f aca="false">IF(AND($B17&lt;&gt;"",3&lt;=$D17),$B17+(3-1)*$C17,"")</f>
        <v/>
      </c>
      <c r="H17" s="13" t="str">
        <f aca="false">IF(AND($B17&lt;&gt;"",4&lt;=$D17),$B17+(4-1)*$C17,"")</f>
        <v/>
      </c>
      <c r="I17" s="13" t="str">
        <f aca="false">IF(AND($B17&lt;&gt;"",5&lt;=$D17),$B17+(5-1)*$C17,"")</f>
        <v/>
      </c>
      <c r="J17" s="13" t="str">
        <f aca="false">IF(AND($B17&lt;&gt;"",6&lt;=$D17),$B17+(6-1)*$C17,"")</f>
        <v/>
      </c>
      <c r="K17" s="13" t="str">
        <f aca="false">IF(AND($B17&lt;&gt;"",7&lt;=$D17),$B17+(7-1)*$C17,"")</f>
        <v/>
      </c>
      <c r="L17" s="13" t="str">
        <f aca="false">IF(AND($B17&lt;&gt;"",8&lt;=$D17),$B17+(8-1)*$C17,"")</f>
        <v/>
      </c>
    </row>
    <row r="18" customFormat="false" ht="15" hidden="false" customHeight="false" outlineLevel="0" collapsed="false">
      <c r="A18" s="12"/>
      <c r="B18" s="24"/>
      <c r="C18" s="12"/>
      <c r="D18" s="12"/>
      <c r="E18" s="13" t="str">
        <f aca="false">IF(AND($B18&lt;&gt;"",1&lt;=$D18),$B18+(1-1)*$C18,"")</f>
        <v/>
      </c>
      <c r="F18" s="13" t="str">
        <f aca="false">IF(AND($B18&lt;&gt;"",2&lt;=$D18),$B18+(2-1)*$C18,"")</f>
        <v/>
      </c>
      <c r="G18" s="13" t="str">
        <f aca="false">IF(AND($B18&lt;&gt;"",3&lt;=$D18),$B18+(3-1)*$C18,"")</f>
        <v/>
      </c>
      <c r="H18" s="13" t="str">
        <f aca="false">IF(AND($B18&lt;&gt;"",4&lt;=$D18),$B18+(4-1)*$C18,"")</f>
        <v/>
      </c>
      <c r="I18" s="13" t="str">
        <f aca="false">IF(AND($B18&lt;&gt;"",5&lt;=$D18),$B18+(5-1)*$C18,"")</f>
        <v/>
      </c>
      <c r="J18" s="13" t="str">
        <f aca="false">IF(AND($B18&lt;&gt;"",6&lt;=$D18),$B18+(6-1)*$C18,"")</f>
        <v/>
      </c>
      <c r="K18" s="13" t="str">
        <f aca="false">IF(AND($B18&lt;&gt;"",7&lt;=$D18),$B18+(7-1)*$C18,"")</f>
        <v/>
      </c>
      <c r="L18" s="13" t="str">
        <f aca="false">IF(AND($B18&lt;&gt;"",8&lt;=$D18),$B18+(8-1)*$C18,"")</f>
        <v/>
      </c>
    </row>
    <row r="19" customFormat="false" ht="15" hidden="false" customHeight="false" outlineLevel="0" collapsed="false">
      <c r="A19" s="12"/>
      <c r="B19" s="24"/>
      <c r="C19" s="12"/>
      <c r="D19" s="12"/>
      <c r="E19" s="13" t="str">
        <f aca="false">IF(AND($B19&lt;&gt;"",1&lt;=$D19),$B19+(1-1)*$C19,"")</f>
        <v/>
      </c>
      <c r="F19" s="13" t="str">
        <f aca="false">IF(AND($B19&lt;&gt;"",2&lt;=$D19),$B19+(2-1)*$C19,"")</f>
        <v/>
      </c>
      <c r="G19" s="13" t="str">
        <f aca="false">IF(AND($B19&lt;&gt;"",3&lt;=$D19),$B19+(3-1)*$C19,"")</f>
        <v/>
      </c>
      <c r="H19" s="13" t="str">
        <f aca="false">IF(AND($B19&lt;&gt;"",4&lt;=$D19),$B19+(4-1)*$C19,"")</f>
        <v/>
      </c>
      <c r="I19" s="13" t="str">
        <f aca="false">IF(AND($B19&lt;&gt;"",5&lt;=$D19),$B19+(5-1)*$C19,"")</f>
        <v/>
      </c>
      <c r="J19" s="13" t="str">
        <f aca="false">IF(AND($B19&lt;&gt;"",6&lt;=$D19),$B19+(6-1)*$C19,"")</f>
        <v/>
      </c>
      <c r="K19" s="13" t="str">
        <f aca="false">IF(AND($B19&lt;&gt;"",7&lt;=$D19),$B19+(7-1)*$C19,"")</f>
        <v/>
      </c>
      <c r="L19" s="13" t="str">
        <f aca="false">IF(AND($B19&lt;&gt;"",8&lt;=$D19),$B19+(8-1)*$C19,"")</f>
        <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EC1A9"/>
    <pageSetUpPr fitToPage="false"/>
  </sheetPr>
  <dimension ref="A1:I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6"/>
    <col collapsed="false" customWidth="true" hidden="false" outlineLevel="0" max="5" min="3" style="0" width="10"/>
    <col collapsed="false" customWidth="true" hidden="false" outlineLevel="0" max="6" min="6" style="0" width="22"/>
    <col collapsed="false" customWidth="true" hidden="false" outlineLevel="0" max="8" min="7" style="0" width="13"/>
    <col collapsed="false" customWidth="true" hidden="false" outlineLevel="0" max="9" min="9" style="0" width="10"/>
  </cols>
  <sheetData>
    <row r="1" customFormat="false" ht="15" hidden="false" customHeight="false" outlineLevel="0" collapsed="false">
      <c r="A1" s="1" t="s">
        <v>0</v>
      </c>
    </row>
    <row r="2" customFormat="false" ht="19.7" hidden="false" customHeight="false" outlineLevel="0" collapsed="false">
      <c r="A2" s="2" t="s">
        <v>90</v>
      </c>
    </row>
    <row r="3" customFormat="false" ht="15" hidden="false" customHeight="false" outlineLevel="0" collapsed="false">
      <c r="A3" s="3" t="s">
        <v>91</v>
      </c>
    </row>
    <row r="5" customFormat="false" ht="23.85" hidden="false" customHeight="false" outlineLevel="0" collapsed="false">
      <c r="A5" s="11" t="s">
        <v>33</v>
      </c>
      <c r="B5" s="11" t="s">
        <v>92</v>
      </c>
      <c r="C5" s="11" t="s">
        <v>93</v>
      </c>
      <c r="D5" s="11" t="s">
        <v>94</v>
      </c>
      <c r="E5" s="11" t="s">
        <v>95</v>
      </c>
      <c r="F5" s="11" t="s">
        <v>96</v>
      </c>
      <c r="G5" s="11" t="s">
        <v>97</v>
      </c>
      <c r="H5" s="11" t="s">
        <v>98</v>
      </c>
      <c r="I5" s="11" t="s">
        <v>99</v>
      </c>
    </row>
    <row r="6" customFormat="false" ht="15" hidden="false" customHeight="false" outlineLevel="0" collapsed="false">
      <c r="A6" s="12" t="s">
        <v>48</v>
      </c>
      <c r="B6" s="12" t="s">
        <v>100</v>
      </c>
      <c r="C6" s="12" t="n">
        <v>10</v>
      </c>
      <c r="D6" s="12" t="n">
        <v>1.2</v>
      </c>
      <c r="E6" s="14" t="n">
        <f aca="false">IF($C6="","",ROUND($C6*$D6,1))</f>
        <v>12</v>
      </c>
      <c r="F6" s="12" t="s">
        <v>46</v>
      </c>
      <c r="G6" s="24" t="n">
        <v>46519</v>
      </c>
      <c r="H6" s="24" t="n">
        <v>46687</v>
      </c>
      <c r="I6" s="14" t="n">
        <f aca="false">IF($H6="","",ROUND(($H6-$G6)/7,1))</f>
        <v>24</v>
      </c>
    </row>
    <row r="7" customFormat="false" ht="15" hidden="false" customHeight="false" outlineLevel="0" collapsed="false">
      <c r="A7" s="12" t="s">
        <v>51</v>
      </c>
      <c r="B7" s="12" t="s">
        <v>100</v>
      </c>
      <c r="C7" s="12" t="n">
        <v>10</v>
      </c>
      <c r="D7" s="12" t="n">
        <v>1.2</v>
      </c>
      <c r="E7" s="14" t="n">
        <f aca="false">IF($C7="","",ROUND($C7*$D7,1))</f>
        <v>12</v>
      </c>
      <c r="F7" s="12" t="s">
        <v>49</v>
      </c>
      <c r="G7" s="24" t="n">
        <v>46519</v>
      </c>
      <c r="H7" s="24" t="n">
        <v>46673</v>
      </c>
      <c r="I7" s="14" t="n">
        <f aca="false">IF($H7="","",ROUND(($H7-$G7)/7,1))</f>
        <v>22</v>
      </c>
    </row>
    <row r="8" customFormat="false" ht="15" hidden="false" customHeight="false" outlineLevel="0" collapsed="false">
      <c r="A8" s="12" t="s">
        <v>59</v>
      </c>
      <c r="B8" s="12" t="s">
        <v>101</v>
      </c>
      <c r="C8" s="12" t="n">
        <v>10</v>
      </c>
      <c r="D8" s="12" t="n">
        <v>1.2</v>
      </c>
      <c r="E8" s="14" t="n">
        <f aca="false">IF($C8="","",ROUND($C8*$D8,1))</f>
        <v>12</v>
      </c>
      <c r="F8" s="12" t="s">
        <v>57</v>
      </c>
      <c r="G8" s="24" t="n">
        <v>46456</v>
      </c>
      <c r="H8" s="24" t="n">
        <v>46554</v>
      </c>
      <c r="I8" s="14" t="n">
        <f aca="false">IF($H8="","",ROUND(($H8-$G8)/7,1))</f>
        <v>14</v>
      </c>
    </row>
    <row r="9" customFormat="false" ht="15" hidden="false" customHeight="false" outlineLevel="0" collapsed="false">
      <c r="A9" s="12"/>
      <c r="B9" s="12"/>
      <c r="C9" s="12"/>
      <c r="D9" s="12"/>
      <c r="E9" s="14" t="str">
        <f aca="false">IF($C9="","",ROUND($C9*$D9,1))</f>
        <v/>
      </c>
      <c r="F9" s="12"/>
      <c r="G9" s="24"/>
      <c r="H9" s="24"/>
      <c r="I9" s="14" t="str">
        <f aca="false">IF($H9="","",ROUND(($H9-$G9)/7,1))</f>
        <v/>
      </c>
    </row>
    <row r="10" customFormat="false" ht="15" hidden="false" customHeight="false" outlineLevel="0" collapsed="false">
      <c r="A10" s="12"/>
      <c r="B10" s="12"/>
      <c r="C10" s="12"/>
      <c r="D10" s="12"/>
      <c r="E10" s="14" t="str">
        <f aca="false">IF($C10="","",ROUND($C10*$D10,1))</f>
        <v/>
      </c>
      <c r="F10" s="12"/>
      <c r="G10" s="24"/>
      <c r="H10" s="24"/>
      <c r="I10" s="14" t="str">
        <f aca="false">IF($H10="","",ROUND(($H10-$G10)/7,1))</f>
        <v/>
      </c>
    </row>
    <row r="11" customFormat="false" ht="15" hidden="false" customHeight="false" outlineLevel="0" collapsed="false">
      <c r="A11" s="12"/>
      <c r="B11" s="12"/>
      <c r="C11" s="12"/>
      <c r="D11" s="12"/>
      <c r="E11" s="14" t="str">
        <f aca="false">IF($C11="","",ROUND($C11*$D11,1))</f>
        <v/>
      </c>
      <c r="F11" s="12"/>
      <c r="G11" s="24"/>
      <c r="H11" s="24"/>
      <c r="I11" s="14" t="str">
        <f aca="false">IF($H11="","",ROUND(($H11-$G11)/7,1))</f>
        <v/>
      </c>
    </row>
    <row r="12" customFormat="false" ht="15" hidden="false" customHeight="false" outlineLevel="0" collapsed="false">
      <c r="A12" s="12"/>
      <c r="B12" s="12"/>
      <c r="C12" s="12"/>
      <c r="D12" s="12"/>
      <c r="E12" s="14" t="str">
        <f aca="false">IF($C12="","",ROUND($C12*$D12,1))</f>
        <v/>
      </c>
      <c r="F12" s="12"/>
      <c r="G12" s="24"/>
      <c r="H12" s="24"/>
      <c r="I12" s="14" t="str">
        <f aca="false">IF($H12="","",ROUND(($H12-$G12)/7,1))</f>
        <v/>
      </c>
    </row>
    <row r="13" customFormat="false" ht="15" hidden="false" customHeight="false" outlineLevel="0" collapsed="false">
      <c r="A13" s="12"/>
      <c r="B13" s="12"/>
      <c r="C13" s="12"/>
      <c r="D13" s="12"/>
      <c r="E13" s="14" t="str">
        <f aca="false">IF($C13="","",ROUND($C13*$D13,1))</f>
        <v/>
      </c>
      <c r="F13" s="12"/>
      <c r="G13" s="24"/>
      <c r="H13" s="24"/>
      <c r="I13" s="14" t="str">
        <f aca="false">IF($H13="","",ROUND(($H13-$G13)/7,1))</f>
        <v/>
      </c>
    </row>
    <row r="14" customFormat="false" ht="15" hidden="false" customHeight="false" outlineLevel="0" collapsed="false">
      <c r="A14" s="12"/>
      <c r="B14" s="12"/>
      <c r="C14" s="12"/>
      <c r="D14" s="12"/>
      <c r="E14" s="14" t="str">
        <f aca="false">IF($C14="","",ROUND($C14*$D14,1))</f>
        <v/>
      </c>
      <c r="F14" s="12"/>
      <c r="G14" s="24"/>
      <c r="H14" s="24"/>
      <c r="I14" s="14" t="str">
        <f aca="false">IF($H14="","",ROUND(($H14-$G14)/7,1))</f>
        <v/>
      </c>
    </row>
    <row r="15" customFormat="false" ht="15" hidden="false" customHeight="false" outlineLevel="0" collapsed="false">
      <c r="A15" s="12"/>
      <c r="B15" s="12"/>
      <c r="C15" s="12"/>
      <c r="D15" s="12"/>
      <c r="E15" s="14" t="str">
        <f aca="false">IF($C15="","",ROUND($C15*$D15,1))</f>
        <v/>
      </c>
      <c r="F15" s="12"/>
      <c r="G15" s="24"/>
      <c r="H15" s="24"/>
      <c r="I15" s="14" t="str">
        <f aca="false">IF($H15="","",ROUND(($H15-$G15)/7,1))</f>
        <v/>
      </c>
    </row>
    <row r="16" customFormat="false" ht="15" hidden="false" customHeight="false" outlineLevel="0" collapsed="false">
      <c r="A16" s="12"/>
      <c r="B16" s="12"/>
      <c r="C16" s="12"/>
      <c r="D16" s="12"/>
      <c r="E16" s="14" t="str">
        <f aca="false">IF($C16="","",ROUND($C16*$D16,1))</f>
        <v/>
      </c>
      <c r="F16" s="12"/>
      <c r="G16" s="24"/>
      <c r="H16" s="24"/>
      <c r="I16" s="14" t="str">
        <f aca="false">IF($H16="","",ROUND(($H16-$G16)/7,1))</f>
        <v/>
      </c>
    </row>
    <row r="17" customFormat="false" ht="15" hidden="false" customHeight="false" outlineLevel="0" collapsed="false">
      <c r="A17" s="12"/>
      <c r="B17" s="12"/>
      <c r="C17" s="12"/>
      <c r="D17" s="12"/>
      <c r="E17" s="14" t="str">
        <f aca="false">IF($C17="","",ROUND($C17*$D17,1))</f>
        <v/>
      </c>
      <c r="F17" s="12"/>
      <c r="G17" s="24"/>
      <c r="H17" s="24"/>
      <c r="I17" s="14" t="str">
        <f aca="false">IF($H17="","",ROUND(($H17-$G17)/7,1))</f>
        <v/>
      </c>
    </row>
    <row r="18" customFormat="false" ht="15" hidden="false" customHeight="false" outlineLevel="0" collapsed="false">
      <c r="A18" s="12"/>
      <c r="B18" s="12"/>
      <c r="C18" s="12"/>
      <c r="D18" s="12"/>
      <c r="E18" s="14" t="str">
        <f aca="false">IF($C18="","",ROUND($C18*$D18,1))</f>
        <v/>
      </c>
      <c r="F18" s="12"/>
      <c r="G18" s="24"/>
      <c r="H18" s="24"/>
      <c r="I18" s="14" t="str">
        <f aca="false">IF($H18="","",ROUND(($H18-$G18)/7,1))</f>
        <v/>
      </c>
    </row>
    <row r="19" customFormat="false" ht="15" hidden="false" customHeight="false" outlineLevel="0" collapsed="false">
      <c r="A19" s="12"/>
      <c r="B19" s="12"/>
      <c r="C19" s="12"/>
      <c r="D19" s="12"/>
      <c r="E19" s="14" t="str">
        <f aca="false">IF($C19="","",ROUND($C19*$D19,1))</f>
        <v/>
      </c>
      <c r="F19" s="12"/>
      <c r="G19" s="24"/>
      <c r="H19" s="24"/>
      <c r="I19" s="14" t="str">
        <f aca="false">IF($H19="","",ROUND(($H19-$G19)/7,1))</f>
        <v/>
      </c>
    </row>
    <row r="20" customFormat="false" ht="15" hidden="false" customHeight="false" outlineLevel="0" collapsed="false">
      <c r="A20" s="12"/>
      <c r="B20" s="12"/>
      <c r="C20" s="12"/>
      <c r="D20" s="12"/>
      <c r="E20" s="14" t="str">
        <f aca="false">IF($C20="","",ROUND($C20*$D20,1))</f>
        <v/>
      </c>
      <c r="F20" s="12"/>
      <c r="G20" s="24"/>
      <c r="H20" s="24"/>
      <c r="I20" s="14" t="str">
        <f aca="false">IF($H20="","",ROUND(($H20-$G20)/7,1))</f>
        <v/>
      </c>
    </row>
    <row r="21" customFormat="false" ht="15" hidden="false" customHeight="false" outlineLevel="0" collapsed="false">
      <c r="A21" s="7" t="n">
        <f aca="false">COUNTA(A6:A20)</f>
        <v>3</v>
      </c>
      <c r="D21" s="7" t="s">
        <v>102</v>
      </c>
      <c r="E21" s="7" t="n">
        <f aca="false">SUM(E6:E20)</f>
        <v>36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A838"/>
    <pageSetUpPr fitToPage="false"/>
  </sheetPr>
  <dimension ref="A1:I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8"/>
    <col collapsed="false" customWidth="true" hidden="false" outlineLevel="0" max="3" min="3" style="0" width="12"/>
    <col collapsed="false" customWidth="true" hidden="false" outlineLevel="0" max="4" min="4" style="0" width="10"/>
    <col collapsed="false" customWidth="true" hidden="false" outlineLevel="0" max="5" min="5" style="0" width="11"/>
    <col collapsed="false" customWidth="true" hidden="false" outlineLevel="0" max="6" min="6" style="0" width="16"/>
    <col collapsed="false" customWidth="true" hidden="false" outlineLevel="0" max="7" min="7" style="0" width="12"/>
    <col collapsed="false" customWidth="true" hidden="false" outlineLevel="0" max="8" min="8" style="0" width="9"/>
    <col collapsed="false" customWidth="true" hidden="false" outlineLevel="0" max="9" min="9" style="0" width="12"/>
  </cols>
  <sheetData>
    <row r="1" customFormat="false" ht="15" hidden="false" customHeight="false" outlineLevel="0" collapsed="false">
      <c r="A1" s="1" t="s">
        <v>0</v>
      </c>
    </row>
    <row r="2" customFormat="false" ht="19.7" hidden="false" customHeight="false" outlineLevel="0" collapsed="false">
      <c r="A2" s="2" t="s">
        <v>103</v>
      </c>
    </row>
    <row r="3" customFormat="false" ht="15" hidden="false" customHeight="false" outlineLevel="0" collapsed="false">
      <c r="A3" s="3" t="s">
        <v>104</v>
      </c>
    </row>
    <row r="5" customFormat="false" ht="42" hidden="false" customHeight="true" outlineLevel="0" collapsed="false">
      <c r="A5" s="11" t="s">
        <v>33</v>
      </c>
      <c r="B5" s="11" t="s">
        <v>105</v>
      </c>
      <c r="C5" s="11" t="s">
        <v>106</v>
      </c>
      <c r="D5" s="11" t="s">
        <v>107</v>
      </c>
      <c r="E5" s="11" t="s">
        <v>108</v>
      </c>
      <c r="F5" s="11" t="s">
        <v>109</v>
      </c>
      <c r="G5" s="11" t="s">
        <v>110</v>
      </c>
      <c r="H5" s="11" t="s">
        <v>99</v>
      </c>
      <c r="I5" s="11" t="s">
        <v>111</v>
      </c>
    </row>
    <row r="6" customFormat="false" ht="15" hidden="false" customHeight="false" outlineLevel="0" collapsed="false">
      <c r="A6" s="12" t="s">
        <v>48</v>
      </c>
      <c r="B6" s="12" t="s">
        <v>112</v>
      </c>
      <c r="C6" s="12" t="n">
        <v>1200</v>
      </c>
      <c r="D6" s="15" t="n">
        <v>0.7</v>
      </c>
      <c r="E6" s="16" t="n">
        <f aca="false">IF($C6="","",ROUND($C6*$D6,0))</f>
        <v>840</v>
      </c>
      <c r="F6" s="25" t="n">
        <v>342</v>
      </c>
      <c r="G6" s="16" t="n">
        <f aca="false">IF($E6="","",$E6-$F6)</f>
        <v>498</v>
      </c>
      <c r="H6" s="12" t="n">
        <v>24</v>
      </c>
      <c r="I6" s="26" t="n">
        <f aca="false">IFERROR(ROUND($G6/$H6,1),"")</f>
        <v>20.8</v>
      </c>
    </row>
    <row r="7" customFormat="false" ht="15" hidden="false" customHeight="false" outlineLevel="0" collapsed="false">
      <c r="A7" s="12" t="s">
        <v>51</v>
      </c>
      <c r="B7" s="12" t="s">
        <v>49</v>
      </c>
      <c r="C7" s="12" t="n">
        <v>2250</v>
      </c>
      <c r="D7" s="15" t="n">
        <v>0.35</v>
      </c>
      <c r="E7" s="16" t="n">
        <f aca="false">IF($C7="","",ROUND($C7*$D7,0))</f>
        <v>788</v>
      </c>
      <c r="F7" s="25" t="n">
        <v>75</v>
      </c>
      <c r="G7" s="16" t="n">
        <f aca="false">IF($E7="","",$E7-$F7)</f>
        <v>713</v>
      </c>
      <c r="H7" s="12" t="n">
        <v>22</v>
      </c>
      <c r="I7" s="26" t="n">
        <f aca="false">IFERROR(ROUND($G7/$H7,1),"")</f>
        <v>32.4</v>
      </c>
    </row>
    <row r="8" customFormat="false" ht="15" hidden="false" customHeight="false" outlineLevel="0" collapsed="false">
      <c r="A8" s="12"/>
      <c r="B8" s="12"/>
      <c r="C8" s="12"/>
      <c r="D8" s="15"/>
      <c r="E8" s="16" t="str">
        <f aca="false">IF($C8="","",ROUND($C8*$D8,0))</f>
        <v/>
      </c>
      <c r="F8" s="25"/>
      <c r="G8" s="16" t="str">
        <f aca="false">IF($E8="","",$E8-$F8)</f>
        <v/>
      </c>
      <c r="H8" s="12"/>
      <c r="I8" s="26" t="str">
        <f aca="false">IFERROR(ROUND($G8/$H8,1),"")</f>
        <v/>
      </c>
    </row>
    <row r="9" customFormat="false" ht="15" hidden="false" customHeight="false" outlineLevel="0" collapsed="false">
      <c r="A9" s="12"/>
      <c r="B9" s="12"/>
      <c r="C9" s="12"/>
      <c r="D9" s="15"/>
      <c r="E9" s="16" t="str">
        <f aca="false">IF($C9="","",ROUND($C9*$D9,0))</f>
        <v/>
      </c>
      <c r="F9" s="25"/>
      <c r="G9" s="16" t="str">
        <f aca="false">IF($E9="","",$E9-$F9)</f>
        <v/>
      </c>
      <c r="H9" s="12"/>
      <c r="I9" s="26" t="str">
        <f aca="false">IFERROR(ROUND($G9/$H9,1),"")</f>
        <v/>
      </c>
    </row>
    <row r="10" customFormat="false" ht="15" hidden="false" customHeight="false" outlineLevel="0" collapsed="false">
      <c r="A10" s="12"/>
      <c r="B10" s="12"/>
      <c r="C10" s="12"/>
      <c r="D10" s="15"/>
      <c r="E10" s="16" t="str">
        <f aca="false">IF($C10="","",ROUND($C10*$D10,0))</f>
        <v/>
      </c>
      <c r="F10" s="25"/>
      <c r="G10" s="16" t="str">
        <f aca="false">IF($E10="","",$E10-$F10)</f>
        <v/>
      </c>
      <c r="H10" s="12"/>
      <c r="I10" s="26" t="str">
        <f aca="false">IFERROR(ROUND($G10/$H10,1),"")</f>
        <v/>
      </c>
    </row>
    <row r="11" customFormat="false" ht="15" hidden="false" customHeight="false" outlineLevel="0" collapsed="false">
      <c r="A11" s="12"/>
      <c r="B11" s="12"/>
      <c r="C11" s="12"/>
      <c r="D11" s="15"/>
      <c r="E11" s="16" t="str">
        <f aca="false">IF($C11="","",ROUND($C11*$D11,0))</f>
        <v/>
      </c>
      <c r="F11" s="25"/>
      <c r="G11" s="16" t="str">
        <f aca="false">IF($E11="","",$E11-$F11)</f>
        <v/>
      </c>
      <c r="H11" s="12"/>
      <c r="I11" s="26" t="str">
        <f aca="false">IFERROR(ROUND($G11/$H11,1),"")</f>
        <v/>
      </c>
    </row>
    <row r="12" customFormat="false" ht="15" hidden="false" customHeight="false" outlineLevel="0" collapsed="false">
      <c r="A12" s="12"/>
      <c r="B12" s="12"/>
      <c r="C12" s="12"/>
      <c r="D12" s="15"/>
      <c r="E12" s="16" t="str">
        <f aca="false">IF($C12="","",ROUND($C12*$D12,0))</f>
        <v/>
      </c>
      <c r="F12" s="25"/>
      <c r="G12" s="16" t="str">
        <f aca="false">IF($E12="","",$E12-$F12)</f>
        <v/>
      </c>
      <c r="H12" s="12"/>
      <c r="I12" s="26" t="str">
        <f aca="false">IFERROR(ROUND($G12/$H12,1),"")</f>
        <v/>
      </c>
    </row>
    <row r="13" customFormat="false" ht="15" hidden="false" customHeight="false" outlineLevel="0" collapsed="false">
      <c r="A13" s="12"/>
      <c r="B13" s="12"/>
      <c r="C13" s="12"/>
      <c r="D13" s="15"/>
      <c r="E13" s="16" t="str">
        <f aca="false">IF($C13="","",ROUND($C13*$D13,0))</f>
        <v/>
      </c>
      <c r="F13" s="25"/>
      <c r="G13" s="16" t="str">
        <f aca="false">IF($E13="","",$E13-$F13)</f>
        <v/>
      </c>
      <c r="H13" s="12"/>
      <c r="I13" s="26" t="str">
        <f aca="false">IFERROR(ROUND($G13/$H13,1),"")</f>
        <v/>
      </c>
    </row>
    <row r="14" customFormat="false" ht="15" hidden="false" customHeight="false" outlineLevel="0" collapsed="false">
      <c r="A14" s="12"/>
      <c r="B14" s="12"/>
      <c r="C14" s="12"/>
      <c r="D14" s="15"/>
      <c r="E14" s="16" t="str">
        <f aca="false">IF($C14="","",ROUND($C14*$D14,0))</f>
        <v/>
      </c>
      <c r="F14" s="25"/>
      <c r="G14" s="16" t="str">
        <f aca="false">IF($E14="","",$E14-$F14)</f>
        <v/>
      </c>
      <c r="H14" s="12"/>
      <c r="I14" s="26" t="str">
        <f aca="false">IFERROR(ROUND($G14/$H14,1),"")</f>
        <v/>
      </c>
    </row>
    <row r="15" customFormat="false" ht="15" hidden="false" customHeight="false" outlineLevel="0" collapsed="false">
      <c r="A15" s="12"/>
      <c r="B15" s="12"/>
      <c r="C15" s="12"/>
      <c r="D15" s="15"/>
      <c r="E15" s="16" t="str">
        <f aca="false">IF($C15="","",ROUND($C15*$D15,0))</f>
        <v/>
      </c>
      <c r="F15" s="25"/>
      <c r="G15" s="16" t="str">
        <f aca="false">IF($E15="","",$E15-$F15)</f>
        <v/>
      </c>
      <c r="H15" s="12"/>
      <c r="I15" s="26" t="str">
        <f aca="false">IFERROR(ROUND($G15/$H15,1),"")</f>
        <v/>
      </c>
    </row>
    <row r="16" customFormat="false" ht="15" hidden="false" customHeight="false" outlineLevel="0" collapsed="false">
      <c r="A16" s="12"/>
      <c r="B16" s="12"/>
      <c r="C16" s="12"/>
      <c r="D16" s="15"/>
      <c r="E16" s="16" t="str">
        <f aca="false">IF($C16="","",ROUND($C16*$D16,0))</f>
        <v/>
      </c>
      <c r="F16" s="25"/>
      <c r="G16" s="16" t="str">
        <f aca="false">IF($E16="","",$E16-$F16)</f>
        <v/>
      </c>
      <c r="H16" s="12"/>
      <c r="I16" s="26" t="str">
        <f aca="false">IFERROR(ROUND($G16/$H16,1),"")</f>
        <v/>
      </c>
    </row>
    <row r="17" customFormat="false" ht="15" hidden="false" customHeight="false" outlineLevel="0" collapsed="false">
      <c r="A17" s="12"/>
      <c r="B17" s="12"/>
      <c r="C17" s="12"/>
      <c r="D17" s="15"/>
      <c r="E17" s="16" t="str">
        <f aca="false">IF($C17="","",ROUND($C17*$D17,0))</f>
        <v/>
      </c>
      <c r="F17" s="25"/>
      <c r="G17" s="16" t="str">
        <f aca="false">IF($E17="","",$E17-$F17)</f>
        <v/>
      </c>
      <c r="H17" s="12"/>
      <c r="I17" s="26" t="str">
        <f aca="false">IFERROR(ROUND($G17/$H17,1),"")</f>
        <v/>
      </c>
    </row>
    <row r="18" customFormat="false" ht="15" hidden="false" customHeight="false" outlineLevel="0" collapsed="false">
      <c r="A18" s="12"/>
      <c r="B18" s="12"/>
      <c r="C18" s="12"/>
      <c r="D18" s="15"/>
      <c r="E18" s="16" t="str">
        <f aca="false">IF($C18="","",ROUND($C18*$D18,0))</f>
        <v/>
      </c>
      <c r="F18" s="25"/>
      <c r="G18" s="16" t="str">
        <f aca="false">IF($E18="","",$E18-$F18)</f>
        <v/>
      </c>
      <c r="H18" s="12"/>
      <c r="I18" s="26" t="str">
        <f aca="false">IFERROR(ROUND($G18/$H18,1),"")</f>
        <v/>
      </c>
    </row>
    <row r="19" customFormat="false" ht="15" hidden="false" customHeight="false" outlineLevel="0" collapsed="false">
      <c r="A19" s="12"/>
      <c r="B19" s="12"/>
      <c r="C19" s="12"/>
      <c r="D19" s="15"/>
      <c r="E19" s="16" t="str">
        <f aca="false">IF($C19="","",ROUND($C19*$D19,0))</f>
        <v/>
      </c>
      <c r="F19" s="25"/>
      <c r="G19" s="16" t="str">
        <f aca="false">IF($E19="","",$E19-$F19)</f>
        <v/>
      </c>
      <c r="H19" s="12"/>
      <c r="I19" s="26" t="str">
        <f aca="false">IFERROR(ROUND($G19/$H19,1),"")</f>
        <v/>
      </c>
    </row>
    <row r="21" customFormat="false" ht="15" hidden="false" customHeight="true" outlineLevel="0" collapsed="false">
      <c r="A21" s="23" t="s">
        <v>113</v>
      </c>
      <c r="B21" s="23"/>
      <c r="C21" s="23"/>
      <c r="D21" s="23"/>
      <c r="E21" s="23"/>
      <c r="F21" s="23"/>
      <c r="G21" s="23"/>
      <c r="H21" s="23"/>
      <c r="I21" s="23"/>
    </row>
    <row r="22" customFormat="false" ht="15" hidden="false" customHeight="false" outlineLevel="0" collapsed="false">
      <c r="A22" s="23"/>
      <c r="B22" s="23"/>
      <c r="C22" s="23"/>
      <c r="D22" s="23"/>
      <c r="E22" s="23"/>
      <c r="F22" s="23"/>
      <c r="G22" s="23"/>
      <c r="H22" s="23"/>
      <c r="I22" s="23"/>
    </row>
  </sheetData>
  <mergeCells count="1">
    <mergeCell ref="A21:I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EC1A9"/>
    <pageSetUpPr fitToPage="false"/>
  </sheetPr>
  <dimension ref="A1:I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6"/>
    <col collapsed="false" customWidth="true" hidden="false" outlineLevel="0" max="3" min="3" style="0" width="10"/>
    <col collapsed="false" customWidth="true" hidden="false" outlineLevel="0" max="4" min="4" style="0" width="9"/>
    <col collapsed="false" customWidth="true" hidden="false" outlineLevel="0" max="6" min="5" style="0" width="10"/>
    <col collapsed="false" customWidth="true" hidden="false" outlineLevel="0" max="7" min="7" style="0" width="9"/>
    <col collapsed="false" customWidth="true" hidden="false" outlineLevel="0" max="9" min="8" style="0" width="10"/>
  </cols>
  <sheetData>
    <row r="1" customFormat="false" ht="15" hidden="false" customHeight="false" outlineLevel="0" collapsed="false">
      <c r="A1" s="1" t="s">
        <v>0</v>
      </c>
    </row>
    <row r="2" customFormat="false" ht="19.7" hidden="false" customHeight="false" outlineLevel="0" collapsed="false">
      <c r="A2" s="2" t="s">
        <v>114</v>
      </c>
    </row>
    <row r="3" customFormat="false" ht="15" hidden="false" customHeight="false" outlineLevel="0" collapsed="false">
      <c r="A3" s="3" t="s">
        <v>115</v>
      </c>
    </row>
    <row r="5" customFormat="false" ht="27.75" hidden="false" customHeight="true" outlineLevel="0" collapsed="false">
      <c r="A5" s="11" t="s">
        <v>31</v>
      </c>
      <c r="B5" s="11" t="s">
        <v>116</v>
      </c>
      <c r="C5" s="11" t="s">
        <v>117</v>
      </c>
      <c r="D5" s="11" t="s">
        <v>118</v>
      </c>
      <c r="E5" s="11" t="s">
        <v>119</v>
      </c>
      <c r="F5" s="11" t="s">
        <v>120</v>
      </c>
      <c r="G5" s="11" t="s">
        <v>121</v>
      </c>
      <c r="H5" s="11" t="s">
        <v>122</v>
      </c>
      <c r="I5" s="11" t="s">
        <v>123</v>
      </c>
    </row>
    <row r="6" customFormat="false" ht="15" hidden="false" customHeight="false" outlineLevel="0" collapsed="false">
      <c r="A6" s="12" t="s">
        <v>49</v>
      </c>
      <c r="B6" s="12" t="s">
        <v>124</v>
      </c>
      <c r="C6" s="12" t="n">
        <v>99</v>
      </c>
      <c r="D6" s="12" t="n">
        <v>1.3</v>
      </c>
      <c r="E6" s="14" t="n">
        <f aca="false">IF($C6="","",ROUNDUP($C6*$D6,0))</f>
        <v>129</v>
      </c>
      <c r="F6" s="12" t="n">
        <v>50</v>
      </c>
      <c r="G6" s="14" t="n">
        <f aca="false">IF($E6="","",ROUNDUP($E6/$F6,0))</f>
        <v>3</v>
      </c>
      <c r="H6" s="15" t="n">
        <v>2.45</v>
      </c>
      <c r="I6" s="26" t="n">
        <f aca="false">IF($G6="","",ROUND($G6*$H6,2))</f>
        <v>7.35</v>
      </c>
    </row>
    <row r="7" customFormat="false" ht="15" hidden="false" customHeight="false" outlineLevel="0" collapsed="false">
      <c r="A7" s="12" t="s">
        <v>52</v>
      </c>
      <c r="B7" s="12" t="s">
        <v>124</v>
      </c>
      <c r="C7" s="12" t="n">
        <v>99</v>
      </c>
      <c r="D7" s="12" t="n">
        <v>1.3</v>
      </c>
      <c r="E7" s="14" t="n">
        <f aca="false">IF($C7="","",ROUNDUP($C7*$D7,0))</f>
        <v>129</v>
      </c>
      <c r="F7" s="12" t="n">
        <v>100</v>
      </c>
      <c r="G7" s="14" t="n">
        <f aca="false">IF($E7="","",ROUNDUP($E7/$F7,0))</f>
        <v>2</v>
      </c>
      <c r="H7" s="15" t="n">
        <v>2.95</v>
      </c>
      <c r="I7" s="26" t="n">
        <f aca="false">IF($G7="","",ROUND($G7*$H7,2))</f>
        <v>5.9</v>
      </c>
    </row>
    <row r="8" customFormat="false" ht="15" hidden="false" customHeight="false" outlineLevel="0" collapsed="false">
      <c r="A8" s="12" t="s">
        <v>67</v>
      </c>
      <c r="B8" s="12" t="s">
        <v>125</v>
      </c>
      <c r="C8" s="12" t="n">
        <v>99</v>
      </c>
      <c r="D8" s="12" t="n">
        <v>1.4</v>
      </c>
      <c r="E8" s="14" t="n">
        <f aca="false">IF($C8="","",ROUNDUP($C8*$D8,0))</f>
        <v>139</v>
      </c>
      <c r="F8" s="12" t="n">
        <v>500</v>
      </c>
      <c r="G8" s="14" t="n">
        <f aca="false">IF($E8="","",ROUNDUP($E8/$F8,0))</f>
        <v>1</v>
      </c>
      <c r="H8" s="15" t="n">
        <v>2.5</v>
      </c>
      <c r="I8" s="26" t="n">
        <f aca="false">IF($G8="","",ROUND($G8*$H8,2))</f>
        <v>2.5</v>
      </c>
    </row>
    <row r="9" customFormat="false" ht="15" hidden="false" customHeight="false" outlineLevel="0" collapsed="false">
      <c r="A9" s="12" t="s">
        <v>54</v>
      </c>
      <c r="B9" s="12" t="s">
        <v>126</v>
      </c>
      <c r="C9" s="12" t="n">
        <v>100</v>
      </c>
      <c r="D9" s="12" t="n">
        <v>1.2</v>
      </c>
      <c r="E9" s="14" t="n">
        <f aca="false">IF($C9="","",ROUNDUP($C9*$D9,0))</f>
        <v>120</v>
      </c>
      <c r="F9" s="12" t="n">
        <v>25</v>
      </c>
      <c r="G9" s="14" t="n">
        <f aca="false">IF($E9="","",ROUNDUP($E9/$F9,0))</f>
        <v>5</v>
      </c>
      <c r="H9" s="15" t="n">
        <v>3.25</v>
      </c>
      <c r="I9" s="26" t="n">
        <f aca="false">IF($G9="","",ROUND($G9*$H9,2))</f>
        <v>16.25</v>
      </c>
    </row>
    <row r="10" customFormat="false" ht="15" hidden="false" customHeight="false" outlineLevel="0" collapsed="false">
      <c r="A10" s="12"/>
      <c r="B10" s="12"/>
      <c r="C10" s="12"/>
      <c r="D10" s="12"/>
      <c r="E10" s="14" t="str">
        <f aca="false">IF($C10="","",ROUNDUP($C10*$D10,0))</f>
        <v/>
      </c>
      <c r="F10" s="12"/>
      <c r="G10" s="14" t="str">
        <f aca="false">IF($E10="","",ROUNDUP($E10/$F10,0))</f>
        <v/>
      </c>
      <c r="H10" s="15"/>
      <c r="I10" s="26" t="str">
        <f aca="false">IF($G10="","",ROUND($G10*$H10,2))</f>
        <v/>
      </c>
    </row>
    <row r="11" customFormat="false" ht="15" hidden="false" customHeight="false" outlineLevel="0" collapsed="false">
      <c r="A11" s="12"/>
      <c r="B11" s="12"/>
      <c r="C11" s="12"/>
      <c r="D11" s="12"/>
      <c r="E11" s="14" t="str">
        <f aca="false">IF($C11="","",ROUNDUP($C11*$D11,0))</f>
        <v/>
      </c>
      <c r="F11" s="12"/>
      <c r="G11" s="14" t="str">
        <f aca="false">IF($E11="","",ROUNDUP($E11/$F11,0))</f>
        <v/>
      </c>
      <c r="H11" s="15"/>
      <c r="I11" s="26" t="str">
        <f aca="false">IF($G11="","",ROUND($G11*$H11,2))</f>
        <v/>
      </c>
    </row>
    <row r="12" customFormat="false" ht="15" hidden="false" customHeight="false" outlineLevel="0" collapsed="false">
      <c r="A12" s="12"/>
      <c r="B12" s="12"/>
      <c r="C12" s="12"/>
      <c r="D12" s="12"/>
      <c r="E12" s="14" t="str">
        <f aca="false">IF($C12="","",ROUNDUP($C12*$D12,0))</f>
        <v/>
      </c>
      <c r="F12" s="12"/>
      <c r="G12" s="14" t="str">
        <f aca="false">IF($E12="","",ROUNDUP($E12/$F12,0))</f>
        <v/>
      </c>
      <c r="H12" s="15"/>
      <c r="I12" s="26" t="str">
        <f aca="false">IF($G12="","",ROUND($G12*$H12,2))</f>
        <v/>
      </c>
    </row>
    <row r="13" customFormat="false" ht="15" hidden="false" customHeight="false" outlineLevel="0" collapsed="false">
      <c r="A13" s="12"/>
      <c r="B13" s="12"/>
      <c r="C13" s="12"/>
      <c r="D13" s="12"/>
      <c r="E13" s="14" t="str">
        <f aca="false">IF($C13="","",ROUNDUP($C13*$D13,0))</f>
        <v/>
      </c>
      <c r="F13" s="12"/>
      <c r="G13" s="14" t="str">
        <f aca="false">IF($E13="","",ROUNDUP($E13/$F13,0))</f>
        <v/>
      </c>
      <c r="H13" s="15"/>
      <c r="I13" s="26" t="str">
        <f aca="false">IF($G13="","",ROUND($G13*$H13,2))</f>
        <v/>
      </c>
    </row>
    <row r="14" customFormat="false" ht="15" hidden="false" customHeight="false" outlineLevel="0" collapsed="false">
      <c r="A14" s="12"/>
      <c r="B14" s="12"/>
      <c r="C14" s="12"/>
      <c r="D14" s="12"/>
      <c r="E14" s="14" t="str">
        <f aca="false">IF($C14="","",ROUNDUP($C14*$D14,0))</f>
        <v/>
      </c>
      <c r="F14" s="12"/>
      <c r="G14" s="14" t="str">
        <f aca="false">IF($E14="","",ROUNDUP($E14/$F14,0))</f>
        <v/>
      </c>
      <c r="H14" s="15"/>
      <c r="I14" s="26" t="str">
        <f aca="false">IF($G14="","",ROUND($G14*$H14,2))</f>
        <v/>
      </c>
    </row>
    <row r="15" customFormat="false" ht="15" hidden="false" customHeight="false" outlineLevel="0" collapsed="false">
      <c r="A15" s="12"/>
      <c r="B15" s="12"/>
      <c r="C15" s="12"/>
      <c r="D15" s="12"/>
      <c r="E15" s="14" t="str">
        <f aca="false">IF($C15="","",ROUNDUP($C15*$D15,0))</f>
        <v/>
      </c>
      <c r="F15" s="12"/>
      <c r="G15" s="14" t="str">
        <f aca="false">IF($E15="","",ROUNDUP($E15/$F15,0))</f>
        <v/>
      </c>
      <c r="H15" s="15"/>
      <c r="I15" s="26" t="str">
        <f aca="false">IF($G15="","",ROUND($G15*$H15,2))</f>
        <v/>
      </c>
    </row>
    <row r="16" customFormat="false" ht="15" hidden="false" customHeight="false" outlineLevel="0" collapsed="false">
      <c r="A16" s="12"/>
      <c r="B16" s="12"/>
      <c r="C16" s="12"/>
      <c r="D16" s="12"/>
      <c r="E16" s="14" t="str">
        <f aca="false">IF($C16="","",ROUNDUP($C16*$D16,0))</f>
        <v/>
      </c>
      <c r="F16" s="12"/>
      <c r="G16" s="14" t="str">
        <f aca="false">IF($E16="","",ROUNDUP($E16/$F16,0))</f>
        <v/>
      </c>
      <c r="H16" s="15"/>
      <c r="I16" s="26" t="str">
        <f aca="false">IF($G16="","",ROUND($G16*$H16,2))</f>
        <v/>
      </c>
    </row>
    <row r="17" customFormat="false" ht="15" hidden="false" customHeight="false" outlineLevel="0" collapsed="false">
      <c r="A17" s="12"/>
      <c r="B17" s="12"/>
      <c r="C17" s="12"/>
      <c r="D17" s="12"/>
      <c r="E17" s="14" t="str">
        <f aca="false">IF($C17="","",ROUNDUP($C17*$D17,0))</f>
        <v/>
      </c>
      <c r="F17" s="12"/>
      <c r="G17" s="14" t="str">
        <f aca="false">IF($E17="","",ROUNDUP($E17/$F17,0))</f>
        <v/>
      </c>
      <c r="H17" s="15"/>
      <c r="I17" s="26" t="str">
        <f aca="false">IF($G17="","",ROUND($G17*$H17,2))</f>
        <v/>
      </c>
    </row>
    <row r="18" customFormat="false" ht="15" hidden="false" customHeight="false" outlineLevel="0" collapsed="false">
      <c r="A18" s="12"/>
      <c r="B18" s="12"/>
      <c r="C18" s="12"/>
      <c r="D18" s="12"/>
      <c r="E18" s="14" t="str">
        <f aca="false">IF($C18="","",ROUNDUP($C18*$D18,0))</f>
        <v/>
      </c>
      <c r="F18" s="12"/>
      <c r="G18" s="14" t="str">
        <f aca="false">IF($E18="","",ROUNDUP($E18/$F18,0))</f>
        <v/>
      </c>
      <c r="H18" s="15"/>
      <c r="I18" s="26" t="str">
        <f aca="false">IF($G18="","",ROUND($G18*$H18,2))</f>
        <v/>
      </c>
    </row>
    <row r="19" customFormat="false" ht="15" hidden="false" customHeight="false" outlineLevel="0" collapsed="false">
      <c r="A19" s="12"/>
      <c r="B19" s="12"/>
      <c r="C19" s="12"/>
      <c r="D19" s="12"/>
      <c r="E19" s="14" t="str">
        <f aca="false">IF($C19="","",ROUNDUP($C19*$D19,0))</f>
        <v/>
      </c>
      <c r="F19" s="12"/>
      <c r="G19" s="14" t="str">
        <f aca="false">IF($E19="","",ROUNDUP($E19/$F19,0))</f>
        <v/>
      </c>
      <c r="H19" s="15"/>
      <c r="I19" s="26" t="str">
        <f aca="false">IF($G19="","",ROUND($G19*$H19,2))</f>
        <v/>
      </c>
    </row>
    <row r="20" customFormat="false" ht="15" hidden="false" customHeight="false" outlineLevel="0" collapsed="false">
      <c r="A20" s="12"/>
      <c r="B20" s="12"/>
      <c r="C20" s="12"/>
      <c r="D20" s="12"/>
      <c r="E20" s="14" t="str">
        <f aca="false">IF($C20="","",ROUNDUP($C20*$D20,0))</f>
        <v/>
      </c>
      <c r="F20" s="12"/>
      <c r="G20" s="14" t="str">
        <f aca="false">IF($E20="","",ROUNDUP($E20/$F20,0))</f>
        <v/>
      </c>
      <c r="H20" s="15"/>
      <c r="I20" s="26" t="str">
        <f aca="false">IF($G20="","",ROUND($G20*$H20,2))</f>
        <v/>
      </c>
    </row>
    <row r="21" customFormat="false" ht="15" hidden="false" customHeight="false" outlineLevel="0" collapsed="false">
      <c r="A21" s="12"/>
      <c r="B21" s="12"/>
      <c r="C21" s="12"/>
      <c r="D21" s="12"/>
      <c r="E21" s="14" t="str">
        <f aca="false">IF($C21="","",ROUNDUP($C21*$D21,0))</f>
        <v/>
      </c>
      <c r="F21" s="12"/>
      <c r="G21" s="14" t="str">
        <f aca="false">IF($E21="","",ROUNDUP($E21/$F21,0))</f>
        <v/>
      </c>
      <c r="H21" s="15"/>
      <c r="I21" s="26" t="str">
        <f aca="false">IF($G21="","",ROUND($G21*$H21,2))</f>
        <v/>
      </c>
    </row>
    <row r="22" customFormat="false" ht="15" hidden="false" customHeight="false" outlineLevel="0" collapsed="false">
      <c r="H22" s="7" t="s">
        <v>127</v>
      </c>
      <c r="I22" s="27" t="n">
        <f aca="false">SUM(I6:I21)</f>
        <v>32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2026-07-31T14:33:29Z</dcterms:created>
  <dc:creator>openpyxl</dc:creator>
  <dc:description/>
  <dc:language>en-US</dc:language>
  <cp:lastModifiedBy/>
  <dcterms:modified xsi:type="dcterms:W3CDTF">2026-07-31T14:33:29Z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